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karen_quintero_ncdps_gov/Documents/Documents/#3 WORDFAST Translation Jobs/NCORR/"/>
    </mc:Choice>
  </mc:AlternateContent>
  <xr:revisionPtr revIDLastSave="14" documentId="8_{716D08DF-5F87-45E8-8F89-2430271EC05D}" xr6:coauthVersionLast="47" xr6:coauthVersionMax="47" xr10:uidLastSave="{347E7478-39F0-4A39-AA2E-571B50606A54}"/>
  <bookViews>
    <workbookView xWindow="28680" yWindow="1560" windowWidth="29040" windowHeight="15840" xr2:uid="{00000000-000D-0000-FFFF-FFFF00000000}"/>
  </bookViews>
  <sheets>
    <sheet name="Modelo con notas" sheetId="1" r:id="rId1"/>
  </sheets>
  <definedNames>
    <definedName name="_xlnm.Print_Area" localSheetId="0">'Modelo con notas'!$A$1:$C$37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37" i="1"/>
  <c r="C35" i="1"/>
  <c r="C34" i="1"/>
  <c r="C32" i="1"/>
  <c r="C30" i="1"/>
  <c r="C28" i="1"/>
  <c r="C25" i="1"/>
  <c r="C23" i="1"/>
  <c r="C22" i="1"/>
  <c r="C18" i="1"/>
  <c r="C16" i="1"/>
  <c r="C15" i="1"/>
  <c r="C14" i="1"/>
  <c r="C8" i="1"/>
</calcChain>
</file>

<file path=xl/sharedStrings.xml><?xml version="1.0" encoding="utf-8"?>
<sst xmlns="http://schemas.openxmlformats.org/spreadsheetml/2006/main" count="43" uniqueCount="43">
  <si>
    <r>
      <rPr>
        <b/>
        <sz val="11"/>
        <color rgb="FF000000"/>
        <rFont val="Calibri"/>
        <family val="2"/>
      </rPr>
      <t>Modelo de proyección para hipoteca de compradores de vivienda</t>
    </r>
  </si>
  <si>
    <r>
      <rPr>
        <i/>
        <sz val="11"/>
        <color rgb="FF000000"/>
        <rFont val="Calibri"/>
        <family val="2"/>
      </rPr>
      <t>NOTAS</t>
    </r>
  </si>
  <si>
    <r>
      <rPr>
        <sz val="11"/>
        <color rgb="FF000000"/>
        <rFont val="Calibri"/>
        <family val="2"/>
      </rPr>
      <t>INFORMACIÓN ADICIONAL ABAJO</t>
    </r>
  </si>
  <si>
    <r>
      <rPr>
        <sz val="11"/>
        <color rgb="FF000000"/>
        <rFont val="Calibri"/>
        <family val="2"/>
      </rPr>
      <t>Proporción préstamo-valor permisible</t>
    </r>
  </si>
  <si>
    <r>
      <rPr>
        <sz val="11"/>
        <color rgb="FF000000"/>
        <rFont val="Calibri"/>
        <family val="2"/>
      </rPr>
      <t>Hipoteca máxima en base al valor</t>
    </r>
  </si>
  <si>
    <r>
      <rPr>
        <sz val="11"/>
        <color rgb="FF000000"/>
        <rFont val="Calibri"/>
        <family val="2"/>
      </rPr>
      <t>Ingreso anual</t>
    </r>
  </si>
  <si>
    <r>
      <rPr>
        <sz val="11"/>
        <color rgb="FF000000"/>
        <rFont val="Calibri"/>
        <family val="2"/>
      </rPr>
      <t>Ingreso mensual</t>
    </r>
  </si>
  <si>
    <r>
      <rPr>
        <sz val="11"/>
        <color rgb="FF000000"/>
        <rFont val="Calibri"/>
        <family val="2"/>
      </rPr>
      <t>Deuda existente (mensual)</t>
    </r>
  </si>
  <si>
    <r>
      <rPr>
        <sz val="11"/>
        <color rgb="FF000000"/>
        <rFont val="Calibri"/>
        <family val="2"/>
      </rPr>
      <t>Proporción máxima de gastos principales de vivienda</t>
    </r>
  </si>
  <si>
    <r>
      <rPr>
        <sz val="11"/>
        <color rgb="FF000000"/>
        <rFont val="Calibri"/>
        <family val="2"/>
      </rPr>
      <t>Proporción máxima de ingresos mensuales para vivienda</t>
    </r>
  </si>
  <si>
    <r>
      <rPr>
        <sz val="11"/>
        <color rgb="FF000000"/>
        <rFont val="Calibri"/>
        <family val="2"/>
      </rPr>
      <t>Pago máximo por vivienda (sin otra deuda)</t>
    </r>
  </si>
  <si>
    <r>
      <rPr>
        <sz val="11"/>
        <color rgb="FF000000"/>
        <rFont val="Calibri"/>
        <family val="2"/>
      </rPr>
      <t>Total máximo de pago por deuda (incluyendo vivienda)</t>
    </r>
  </si>
  <si>
    <r>
      <rPr>
        <sz val="11"/>
        <color rgb="FF000000"/>
        <rFont val="Calibri"/>
        <family val="2"/>
      </rPr>
      <t>Disponibilidad real de pago por vivienda (deuda máxima  -deuda existente)</t>
    </r>
  </si>
  <si>
    <r>
      <rPr>
        <sz val="11"/>
        <color rgb="FF000000"/>
        <rFont val="Calibri"/>
        <family val="2"/>
      </rPr>
      <t>Seguro (anual)</t>
    </r>
  </si>
  <si>
    <r>
      <rPr>
        <sz val="11"/>
        <color rgb="FF000000"/>
        <rFont val="Calibri"/>
        <family val="2"/>
      </rPr>
      <t>Cuotas de asociación (anual)</t>
    </r>
  </si>
  <si>
    <r>
      <rPr>
        <sz val="11"/>
        <color rgb="FF000000"/>
        <rFont val="Calibri"/>
        <family val="2"/>
      </rPr>
      <t>Porcentaje de seguro hipotecario (% de la cantidad del préstamo)</t>
    </r>
  </si>
  <si>
    <r>
      <rPr>
        <sz val="11"/>
        <color rgb="FF000000"/>
        <rFont val="Calibri"/>
        <family val="2"/>
      </rPr>
      <t>Seguro hipotecario (anual)</t>
    </r>
  </si>
  <si>
    <r>
      <rPr>
        <sz val="11"/>
        <color rgb="FF000000"/>
        <rFont val="Calibri"/>
        <family val="2"/>
      </rPr>
      <t>Subtotal de cuenta mensual para impuestos y seguros</t>
    </r>
  </si>
  <si>
    <r>
      <rPr>
        <sz val="11"/>
        <color rgb="FF000000"/>
        <rFont val="Calibri"/>
        <family val="2"/>
      </rPr>
      <t>Disponibilidad para monto principal e intereses mensuales</t>
    </r>
  </si>
  <si>
    <r>
      <rPr>
        <sz val="11"/>
        <color rgb="FF000000"/>
        <rFont val="Calibri"/>
        <family val="2"/>
      </rPr>
      <t>Tasa de interés</t>
    </r>
  </si>
  <si>
    <r>
      <rPr>
        <sz val="11"/>
        <color rgb="FF000000"/>
        <rFont val="Calibri"/>
        <family val="2"/>
      </rPr>
      <t>Porcentaje de interés mensual</t>
    </r>
  </si>
  <si>
    <r>
      <rPr>
        <sz val="11"/>
        <color rgb="FF000000"/>
        <rFont val="Calibri"/>
        <family val="2"/>
      </rPr>
      <t>Plazo del préstamo (años)</t>
    </r>
  </si>
  <si>
    <r>
      <rPr>
        <sz val="11"/>
        <color rgb="FF000000"/>
        <rFont val="Calibri"/>
        <family val="2"/>
      </rPr>
      <t>Plazo del préstamo (meses)</t>
    </r>
  </si>
  <si>
    <r>
      <rPr>
        <sz val="11"/>
        <color rgb="FF000000"/>
        <rFont val="Calibri"/>
        <family val="2"/>
      </rPr>
      <t xml:space="preserve">Impuestos a la propiedad (anual) </t>
    </r>
  </si>
  <si>
    <r>
      <rPr>
        <sz val="11"/>
        <color rgb="FF000000"/>
        <rFont val="Calibri"/>
        <family val="2"/>
      </rPr>
      <t>Precio de venta</t>
    </r>
  </si>
  <si>
    <r>
      <rPr>
        <i/>
        <sz val="11"/>
        <color rgb="FF000000"/>
        <rFont val="Calibri"/>
        <family val="2"/>
      </rPr>
      <t>$0 si la proporción préstamo-valor es menor de 80%</t>
    </r>
  </si>
  <si>
    <r>
      <rPr>
        <i/>
        <sz val="11"/>
        <color rgb="FF000000"/>
        <rFont val="Calibri"/>
        <family val="2"/>
      </rPr>
      <t>las celdas azules tienen fórmulas</t>
    </r>
  </si>
  <si>
    <r>
      <rPr>
        <sz val="11"/>
        <color rgb="FF000000"/>
        <rFont val="Calibri"/>
        <family val="2"/>
      </rPr>
      <t>Total de asistencia necesaria para el comprador de vivienda</t>
    </r>
  </si>
  <si>
    <t>https://www.huduser.gov/portal/datasets/il.html</t>
  </si>
  <si>
    <t>https://www.haywoodcountync.gov/273/Tax-Assessment-Department</t>
  </si>
  <si>
    <r>
      <rPr>
        <i/>
        <sz val="11"/>
        <color rgb="FF000000"/>
        <rFont val="Calibri"/>
        <family val="2"/>
      </rPr>
      <t>Las tasas de seguro hipotecario privado varían según el puntaje y otros criterios; típicamente van del  0.58% al 1.86% del monto original del préstamo.</t>
    </r>
  </si>
  <si>
    <r>
      <rPr>
        <sz val="11"/>
        <color rgb="FF000000"/>
        <rFont val="Calibri"/>
        <family val="2"/>
      </rPr>
      <t>Asistencia para pago de enganche</t>
    </r>
  </si>
  <si>
    <r>
      <rPr>
        <i/>
        <sz val="11"/>
        <color rgb="FF000000"/>
        <rFont val="Calibri"/>
        <family val="2"/>
      </rPr>
      <t>fórmula = (1 - proporción préstamo-valor permisible) * Precio de venta</t>
    </r>
  </si>
  <si>
    <r>
      <rPr>
        <sz val="11"/>
        <color rgb="FF000000"/>
        <rFont val="Calibri"/>
        <family val="2"/>
      </rPr>
      <t>400,000</t>
    </r>
  </si>
  <si>
    <r>
      <rPr>
        <sz val="11"/>
        <color rgb="FF000000"/>
        <rFont val="Calibri"/>
        <family val="2"/>
      </rPr>
      <t>60,000</t>
    </r>
  </si>
  <si>
    <r>
      <rPr>
        <sz val="11"/>
        <color rgb="FF000000"/>
        <rFont val="Calibri"/>
        <family val="2"/>
      </rPr>
      <t>$1,500</t>
    </r>
  </si>
  <si>
    <t>Hogar de 4 personas, 80% de ingreso promedio en relación al área, Condado Haywood, 2023</t>
  </si>
  <si>
    <r>
      <rPr>
        <i/>
        <sz val="11"/>
        <color rgb="FF000000"/>
        <rFont val="Calibri"/>
        <family val="2"/>
      </rPr>
      <t>en función de precio de venta y ubicación de la casa; Waynesville = tasa del condado + tasa del poblado</t>
    </r>
  </si>
  <si>
    <t>Tasa de interés a feb 16, 2024</t>
  </si>
  <si>
    <t>Año fiscal 2023 Límites de ingresos, Condado Haywood</t>
  </si>
  <si>
    <t>Condado Haywood + tasas tributarias históricas del poblado</t>
  </si>
  <si>
    <t>Aprobación de hipoteca de comprador de vivienda proyectada (valor actual de inversión)</t>
  </si>
  <si>
    <t>Necesidad de asistencia hipotecaria (hipoteca máxima - hipoteca proyectada del comprador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</si>
</sst>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0.000%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6" fontId="2" fillId="0" borderId="0" xfId="0" applyNumberFormat="1" applyFont="1"/>
    <xf numFmtId="10" fontId="2" fillId="0" borderId="0" xfId="0" applyNumberFormat="1" applyFont="1"/>
    <xf numFmtId="9" fontId="2" fillId="0" borderId="0" xfId="0" applyNumberFormat="1" applyFont="1"/>
    <xf numFmtId="0" fontId="2" fillId="0" borderId="0" xfId="0" applyFont="1" applyAlignment="1">
      <alignment horizontal="right"/>
    </xf>
    <xf numFmtId="8" fontId="2" fillId="0" borderId="0" xfId="0" applyNumberFormat="1" applyFont="1"/>
    <xf numFmtId="6" fontId="0" fillId="0" borderId="0" xfId="0" applyNumberFormat="1"/>
    <xf numFmtId="8" fontId="0" fillId="0" borderId="0" xfId="0" applyNumberFormat="1"/>
    <xf numFmtId="0" fontId="2" fillId="0" borderId="1" xfId="0" applyFont="1" applyBorder="1"/>
    <xf numFmtId="0" fontId="3" fillId="0" borderId="0" xfId="0" applyFont="1"/>
    <xf numFmtId="8" fontId="3" fillId="0" borderId="0" xfId="0" applyNumberFormat="1" applyFont="1"/>
    <xf numFmtId="0" fontId="3" fillId="2" borderId="0" xfId="0" applyFont="1" applyFill="1"/>
    <xf numFmtId="0" fontId="4" fillId="0" borderId="0" xfId="1"/>
    <xf numFmtId="0" fontId="1" fillId="0" borderId="0" xfId="0" applyFont="1" applyAlignment="1">
      <alignment horizontal="center"/>
    </xf>
    <xf numFmtId="6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0" fontId="2" fillId="0" borderId="0" xfId="0" applyNumberFormat="1" applyFont="1" applyAlignment="1">
      <alignment horizontal="right"/>
    </xf>
    <xf numFmtId="6" fontId="2" fillId="2" borderId="0" xfId="0" applyNumberFormat="1" applyFont="1" applyFill="1" applyAlignment="1">
      <alignment horizontal="right"/>
    </xf>
    <xf numFmtId="9" fontId="2" fillId="0" borderId="0" xfId="0" applyNumberFormat="1" applyFont="1" applyAlignment="1">
      <alignment horizontal="right"/>
    </xf>
    <xf numFmtId="8" fontId="2" fillId="2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10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6" fontId="0" fillId="2" borderId="0" xfId="0" applyNumberFormat="1" applyFill="1" applyAlignment="1">
      <alignment horizontal="right"/>
    </xf>
    <xf numFmtId="8" fontId="2" fillId="0" borderId="0" xfId="0" applyNumberFormat="1" applyFont="1" applyAlignment="1">
      <alignment horizontal="right"/>
    </xf>
    <xf numFmtId="6" fontId="2" fillId="2" borderId="2" xfId="0" applyNumberFormat="1" applyFont="1" applyFill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</xdr:colOff>
      <xdr:row>4</xdr:row>
      <xdr:rowOff>91440</xdr:rowOff>
    </xdr:from>
    <xdr:to>
      <xdr:col>18</xdr:col>
      <xdr:colOff>444500</xdr:colOff>
      <xdr:row>18</xdr:row>
      <xdr:rowOff>64135</xdr:rowOff>
    </xdr:to>
    <xdr:pic>
      <xdr:nvPicPr>
        <xdr:cNvPr id="2" name="Picture 1" descr="image">
          <a:extLst>
            <a:ext uri="{FF2B5EF4-FFF2-40B4-BE49-F238E27FC236}">
              <a16:creationId xmlns:a16="http://schemas.microsoft.com/office/drawing/2014/main" id="{7E0D8DDC-051D-460F-8173-2171EF0E2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12439650" y="819150"/>
          <a:ext cx="7753350" cy="251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310515</xdr:colOff>
      <xdr:row>25</xdr:row>
      <xdr:rowOff>111561</xdr:rowOff>
    </xdr:from>
    <xdr:to>
      <xdr:col>21</xdr:col>
      <xdr:colOff>113411</xdr:colOff>
      <xdr:row>30</xdr:row>
      <xdr:rowOff>106500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248607-B74F-4D58-8D5E-3C194C1EC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53925" y="4638675"/>
          <a:ext cx="9344025" cy="89535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</xdr:colOff>
      <xdr:row>37</xdr:row>
      <xdr:rowOff>99060</xdr:rowOff>
    </xdr:from>
    <xdr:to>
      <xdr:col>17</xdr:col>
      <xdr:colOff>496275</xdr:colOff>
      <xdr:row>71</xdr:row>
      <xdr:rowOff>107712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11B08A-44D2-40A1-887F-163F0A117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30125" y="6810375"/>
          <a:ext cx="7210425" cy="616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aywoodcountync.gov/273/Tax-Assessment-Department" TargetMode="External"/><Relationship Id="rId1" Type="http://schemas.openxmlformats.org/officeDocument/2006/relationships/hyperlink" Target="https://www.huduser.gov/portal/datasets/il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F132-D2BD-4766-96FD-E9DE5558CE57}">
  <dimension ref="B1:L40"/>
  <sheetViews>
    <sheetView tabSelected="1" workbookViewId="0">
      <selection activeCell="B36" sqref="B36"/>
    </sheetView>
  </sheetViews>
  <sheetFormatPr defaultRowHeight="14.5" x14ac:dyDescent="0.35"/>
  <cols>
    <col min="1" max="1" width="3.1796875" customWidth="1"/>
    <col min="2" max="2" width="69.1796875" customWidth="1"/>
    <col min="3" max="3" width="13.26953125" customWidth="1"/>
    <col min="4" max="4" width="6.26953125" customWidth="1"/>
    <col min="5" max="5" width="93" style="10" customWidth="1"/>
    <col min="6" max="8" width="5.7265625" customWidth="1"/>
    <col min="11" max="11" width="15.453125" customWidth="1"/>
  </cols>
  <sheetData>
    <row r="1" spans="2:12" x14ac:dyDescent="0.35">
      <c r="B1" s="14" t="s">
        <v>0</v>
      </c>
      <c r="C1" s="14"/>
      <c r="E1" s="10" t="s">
        <v>1</v>
      </c>
    </row>
    <row r="2" spans="2:12" x14ac:dyDescent="0.35">
      <c r="C2" s="16"/>
      <c r="E2" s="12" t="s">
        <v>26</v>
      </c>
      <c r="G2" t="s">
        <v>2</v>
      </c>
    </row>
    <row r="3" spans="2:12" x14ac:dyDescent="0.35">
      <c r="B3" s="1" t="s">
        <v>24</v>
      </c>
      <c r="C3" s="15" t="s">
        <v>33</v>
      </c>
      <c r="D3" s="2"/>
    </row>
    <row r="4" spans="2:12" x14ac:dyDescent="0.35">
      <c r="B4" s="1" t="s">
        <v>3</v>
      </c>
      <c r="C4" s="17">
        <v>0.8</v>
      </c>
      <c r="D4" s="3"/>
      <c r="G4" s="28" t="s">
        <v>39</v>
      </c>
      <c r="L4" s="13" t="s">
        <v>28</v>
      </c>
    </row>
    <row r="5" spans="2:12" x14ac:dyDescent="0.35">
      <c r="B5" s="1" t="s">
        <v>4</v>
      </c>
      <c r="C5" s="18">
        <f>C3*C4</f>
        <v>320000</v>
      </c>
      <c r="D5" s="2"/>
    </row>
    <row r="6" spans="2:12" x14ac:dyDescent="0.35">
      <c r="B6" s="1"/>
      <c r="C6" s="5"/>
      <c r="D6" s="1"/>
    </row>
    <row r="7" spans="2:12" x14ac:dyDescent="0.35">
      <c r="B7" s="1" t="s">
        <v>5</v>
      </c>
      <c r="C7" s="15" t="s">
        <v>34</v>
      </c>
      <c r="D7" s="2"/>
      <c r="E7" s="27" t="s">
        <v>36</v>
      </c>
    </row>
    <row r="8" spans="2:12" x14ac:dyDescent="0.35">
      <c r="B8" s="1" t="s">
        <v>6</v>
      </c>
      <c r="C8" s="18">
        <f>C7/12</f>
        <v>5000</v>
      </c>
      <c r="D8" s="2"/>
    </row>
    <row r="9" spans="2:12" x14ac:dyDescent="0.35">
      <c r="B9" s="1" t="s">
        <v>7</v>
      </c>
      <c r="C9" s="15">
        <v>250</v>
      </c>
      <c r="D9" s="2"/>
    </row>
    <row r="10" spans="2:12" x14ac:dyDescent="0.35">
      <c r="B10" s="1"/>
      <c r="C10" s="5"/>
      <c r="D10" s="1"/>
    </row>
    <row r="11" spans="2:12" x14ac:dyDescent="0.35">
      <c r="B11" s="1" t="s">
        <v>8</v>
      </c>
      <c r="C11" s="19">
        <v>0.3</v>
      </c>
      <c r="D11" s="4"/>
    </row>
    <row r="12" spans="2:12" x14ac:dyDescent="0.35">
      <c r="B12" s="1" t="s">
        <v>9</v>
      </c>
      <c r="C12" s="19">
        <v>0.4</v>
      </c>
      <c r="D12" s="4"/>
    </row>
    <row r="13" spans="2:12" x14ac:dyDescent="0.35">
      <c r="B13" s="1"/>
      <c r="C13" s="5"/>
      <c r="D13" s="1"/>
    </row>
    <row r="14" spans="2:12" x14ac:dyDescent="0.35">
      <c r="B14" s="1" t="s">
        <v>10</v>
      </c>
      <c r="C14" s="18">
        <f>C8*C11</f>
        <v>1500</v>
      </c>
      <c r="D14" s="2"/>
    </row>
    <row r="15" spans="2:12" x14ac:dyDescent="0.35">
      <c r="B15" s="1" t="s">
        <v>11</v>
      </c>
      <c r="C15" s="18">
        <f>C8*C12</f>
        <v>2000</v>
      </c>
      <c r="D15" s="2"/>
    </row>
    <row r="16" spans="2:12" x14ac:dyDescent="0.35">
      <c r="B16" s="1" t="s">
        <v>12</v>
      </c>
      <c r="C16" s="18">
        <f>C15-C9</f>
        <v>1750</v>
      </c>
      <c r="D16" s="2"/>
    </row>
    <row r="17" spans="2:12" x14ac:dyDescent="0.35">
      <c r="B17" s="1"/>
      <c r="C17" s="5"/>
      <c r="D17" s="1"/>
    </row>
    <row r="18" spans="2:12" x14ac:dyDescent="0.35">
      <c r="B18" s="1" t="s">
        <v>23</v>
      </c>
      <c r="C18" s="18">
        <f>C3/(100*(0.55+0.4))</f>
        <v>4210.5263157894733</v>
      </c>
      <c r="D18" s="2"/>
      <c r="E18" s="10" t="s">
        <v>37</v>
      </c>
    </row>
    <row r="19" spans="2:12" x14ac:dyDescent="0.35">
      <c r="B19" s="1" t="s">
        <v>13</v>
      </c>
      <c r="C19" s="15" t="s">
        <v>35</v>
      </c>
      <c r="D19" s="2"/>
    </row>
    <row r="20" spans="2:12" x14ac:dyDescent="0.35">
      <c r="B20" s="1" t="s">
        <v>14</v>
      </c>
      <c r="C20" s="15">
        <v>0</v>
      </c>
      <c r="D20" s="2"/>
    </row>
    <row r="21" spans="2:12" x14ac:dyDescent="0.35">
      <c r="B21" s="1" t="s">
        <v>15</v>
      </c>
      <c r="C21" s="17">
        <v>1.0999999999999999E-2</v>
      </c>
      <c r="D21" s="3"/>
      <c r="E21" s="10" t="s">
        <v>30</v>
      </c>
    </row>
    <row r="22" spans="2:12" x14ac:dyDescent="0.35">
      <c r="B22" s="1" t="s">
        <v>16</v>
      </c>
      <c r="C22" s="18">
        <f>IF(C4&lt;=0.8,0,C21*C5)</f>
        <v>0</v>
      </c>
      <c r="D22" s="2"/>
      <c r="E22" s="10" t="s">
        <v>25</v>
      </c>
    </row>
    <row r="23" spans="2:12" x14ac:dyDescent="0.35">
      <c r="B23" s="5" t="s">
        <v>17</v>
      </c>
      <c r="C23" s="18">
        <f>(C18+C19+C20+C22)/12</f>
        <v>475.87719298245611</v>
      </c>
      <c r="D23" s="2"/>
    </row>
    <row r="24" spans="2:12" x14ac:dyDescent="0.35">
      <c r="B24" s="1"/>
      <c r="C24" s="5"/>
      <c r="D24" s="1"/>
    </row>
    <row r="25" spans="2:12" x14ac:dyDescent="0.35">
      <c r="B25" s="1" t="s">
        <v>18</v>
      </c>
      <c r="C25" s="20">
        <f>C16-C23</f>
        <v>1274.1228070175439</v>
      </c>
      <c r="D25" s="6"/>
      <c r="G25" s="29" t="s">
        <v>40</v>
      </c>
      <c r="L25" s="13" t="s">
        <v>29</v>
      </c>
    </row>
    <row r="26" spans="2:12" x14ac:dyDescent="0.35">
      <c r="B26" s="1"/>
      <c r="C26" s="5"/>
      <c r="D26" s="1"/>
    </row>
    <row r="27" spans="2:12" x14ac:dyDescent="0.35">
      <c r="B27" s="1" t="s">
        <v>19</v>
      </c>
      <c r="C27" s="21">
        <v>6.6250000000000003E-2</v>
      </c>
      <c r="D27" s="3"/>
      <c r="E27" s="27" t="s">
        <v>38</v>
      </c>
    </row>
    <row r="28" spans="2:12" x14ac:dyDescent="0.35">
      <c r="B28" s="1" t="s">
        <v>20</v>
      </c>
      <c r="C28" s="22">
        <f>C27/12</f>
        <v>5.5208333333333333E-3</v>
      </c>
      <c r="D28" s="3"/>
    </row>
    <row r="29" spans="2:12" x14ac:dyDescent="0.35">
      <c r="B29" s="1" t="s">
        <v>21</v>
      </c>
      <c r="C29" s="5">
        <v>30</v>
      </c>
      <c r="D29" s="1"/>
    </row>
    <row r="30" spans="2:12" x14ac:dyDescent="0.35">
      <c r="B30" s="1" t="s">
        <v>22</v>
      </c>
      <c r="C30" s="23">
        <f>C29*12</f>
        <v>360</v>
      </c>
      <c r="D30" s="1"/>
    </row>
    <row r="31" spans="2:12" x14ac:dyDescent="0.35">
      <c r="B31" s="1"/>
      <c r="C31" s="5"/>
      <c r="D31" s="1"/>
    </row>
    <row r="32" spans="2:12" x14ac:dyDescent="0.35">
      <c r="B32" s="29" t="s">
        <v>41</v>
      </c>
      <c r="C32" s="24">
        <f>PV(C28,C30,C25)*-1</f>
        <v>198985.00642222664</v>
      </c>
      <c r="D32" s="7"/>
      <c r="G32" s="8"/>
    </row>
    <row r="33" spans="2:7" x14ac:dyDescent="0.35">
      <c r="B33" s="1"/>
      <c r="C33" s="25"/>
      <c r="D33" s="6"/>
      <c r="E33" s="11"/>
      <c r="G33" s="8"/>
    </row>
    <row r="34" spans="2:7" x14ac:dyDescent="0.35">
      <c r="B34" s="29" t="s">
        <v>42</v>
      </c>
      <c r="C34" s="24">
        <f>C5-C32</f>
        <v>121014.99357777336</v>
      </c>
      <c r="D34" s="7"/>
    </row>
    <row r="35" spans="2:7" x14ac:dyDescent="0.35">
      <c r="B35" s="1" t="s">
        <v>31</v>
      </c>
      <c r="C35" s="20">
        <f>C3*(1-C4)</f>
        <v>79999.999999999985</v>
      </c>
      <c r="D35" s="1"/>
      <c r="E35" s="10" t="s">
        <v>32</v>
      </c>
    </row>
    <row r="36" spans="2:7" ht="15" thickBot="1" x14ac:dyDescent="0.4">
      <c r="B36" s="1"/>
      <c r="C36" s="5"/>
      <c r="D36" s="1"/>
    </row>
    <row r="37" spans="2:7" ht="15" thickBot="1" x14ac:dyDescent="0.4">
      <c r="B37" s="9" t="s">
        <v>27</v>
      </c>
      <c r="C37" s="26">
        <f>C34+C35</f>
        <v>201014.99357777333</v>
      </c>
      <c r="D37" s="2"/>
    </row>
    <row r="38" spans="2:7" x14ac:dyDescent="0.35">
      <c r="B38" s="1"/>
      <c r="C38" s="5"/>
      <c r="D38" s="1"/>
    </row>
    <row r="39" spans="2:7" x14ac:dyDescent="0.35">
      <c r="B39" s="1"/>
      <c r="C39" s="1"/>
      <c r="D39" s="1"/>
    </row>
    <row r="40" spans="2:7" x14ac:dyDescent="0.35">
      <c r="B40" s="1"/>
      <c r="C40" s="1"/>
      <c r="D40" s="1"/>
    </row>
  </sheetData>
  <mergeCells count="1">
    <mergeCell ref="B1:C1"/>
  </mergeCells>
  <hyperlinks>
    <hyperlink ref="L4" r:id="rId1" xr:uid="{00000000-0004-0000-0000-000000000000}"/>
    <hyperlink ref="L25" r:id="rId2" xr:uid="{00000000-0004-0000-00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Modelo con notas</vt:lpstr>
      <vt:lpstr>'Modelo con notas'!Print_Area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Curry, Alisha</dc:creator>
  <cp:keywords/>
  <dc:description/>
  <cp:lastModifiedBy>Quintero, Karen</cp:lastModifiedBy>
  <cp:lastPrinted>2023-12-14T20:44:17Z</cp:lastPrinted>
  <dcterms:created xsi:type="dcterms:W3CDTF">2023-12-04T20:40:11Z</dcterms:created>
  <dcterms:modified xsi:type="dcterms:W3CDTF">2024-02-22T21:44:14Z</dcterms:modified>
  <cp:category/>
</cp:coreProperties>
</file>