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ncemjfhqfs01\home$\awaring\DRGR\QPR\2023 Q3\"/>
    </mc:Choice>
  </mc:AlternateContent>
  <xr:revisionPtr revIDLastSave="0" documentId="8_{15665DC4-8601-4F3E-B091-AAD601DE03CB}" xr6:coauthVersionLast="47" xr6:coauthVersionMax="47" xr10:uidLastSave="{00000000-0000-0000-0000-000000000000}"/>
  <bookViews>
    <workbookView xWindow="-28920" yWindow="-120" windowWidth="29040" windowHeight="15840"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5" i="10" l="1"/>
  <c r="R105" i="10" s="1"/>
  <c r="S105" i="10" s="1"/>
  <c r="T105" i="10" s="1"/>
  <c r="U105" i="10" s="1"/>
  <c r="V105" i="10" s="1"/>
  <c r="W105" i="10" s="1"/>
  <c r="Q151" i="9" l="1"/>
  <c r="R151" i="9"/>
  <c r="S151" i="9"/>
  <c r="T151" i="9"/>
  <c r="U151" i="9"/>
  <c r="V151" i="9"/>
  <c r="W151" i="9"/>
  <c r="X151" i="9"/>
  <c r="Y151" i="9"/>
  <c r="Z151" i="9"/>
  <c r="AA151" i="9"/>
  <c r="AB151" i="9"/>
  <c r="AC151" i="9"/>
  <c r="AD151" i="9"/>
  <c r="AE151" i="9"/>
  <c r="AF151" i="9"/>
  <c r="AG151" i="9"/>
  <c r="AH151" i="9"/>
  <c r="AI151" i="9"/>
  <c r="AJ151" i="9"/>
  <c r="E105" i="10"/>
  <c r="F105" i="10" s="1"/>
  <c r="G105" i="10" s="1"/>
  <c r="H105" i="10" s="1"/>
  <c r="I105" i="10" s="1"/>
  <c r="J105" i="10" s="1"/>
  <c r="K105" i="10" s="1"/>
  <c r="L105" i="10" s="1"/>
  <c r="M105" i="10" s="1"/>
  <c r="N105" i="10" s="1"/>
  <c r="O105" i="10" s="1"/>
  <c r="P105" i="10" s="1"/>
  <c r="X105" i="10" s="1"/>
  <c r="Y105" i="10" s="1"/>
  <c r="Z105" i="10" s="1"/>
  <c r="AA105" i="10" s="1"/>
  <c r="AB105" i="10" s="1"/>
  <c r="AC105" i="10" s="1"/>
  <c r="AD105" i="10" s="1"/>
  <c r="AE105" i="10" s="1"/>
  <c r="AF105" i="10" s="1"/>
  <c r="AG105" i="10" s="1"/>
  <c r="AH105" i="10" s="1"/>
  <c r="AI105" i="10" s="1"/>
  <c r="AJ105" i="10" s="1"/>
  <c r="D82" i="10"/>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F151" i="9"/>
  <c r="G151" i="9"/>
  <c r="H151" i="9"/>
  <c r="I151" i="9"/>
  <c r="J151" i="9"/>
  <c r="K151" i="9"/>
  <c r="L151" i="9"/>
  <c r="M151" i="9"/>
  <c r="N151" i="9"/>
  <c r="O151" i="9"/>
  <c r="P151" i="9"/>
  <c r="E151" i="9"/>
  <c r="D151" i="9"/>
  <c r="C151" i="9"/>
  <c r="E117" i="9"/>
  <c r="F117" i="9"/>
  <c r="G117" i="9"/>
  <c r="H117" i="9"/>
  <c r="I117" i="9"/>
  <c r="J117" i="9"/>
  <c r="K117" i="9"/>
  <c r="L117" i="9"/>
  <c r="M117" i="9"/>
  <c r="N117" i="9"/>
  <c r="O117" i="9"/>
  <c r="P117" i="9"/>
  <c r="Q117" i="9"/>
  <c r="R117" i="9"/>
  <c r="S117" i="9"/>
  <c r="T117" i="9"/>
  <c r="U117" i="9"/>
  <c r="V117" i="9"/>
  <c r="W117" i="9"/>
  <c r="X117" i="9"/>
  <c r="Y117" i="9"/>
  <c r="Z117" i="9"/>
  <c r="AA117" i="9"/>
  <c r="AB117" i="9"/>
  <c r="AC117" i="9"/>
  <c r="AD117" i="9"/>
  <c r="AE117" i="9"/>
  <c r="AF117" i="9"/>
  <c r="AG117" i="9"/>
  <c r="AH117" i="9"/>
  <c r="AI117" i="9"/>
  <c r="AJ117" i="9"/>
  <c r="D117" i="9"/>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C149" i="9"/>
  <c r="D149" i="9"/>
  <c r="E149" i="9"/>
  <c r="F149" i="9"/>
  <c r="G149" i="9"/>
  <c r="H149" i="9"/>
  <c r="J149" i="9"/>
  <c r="K149" i="9"/>
  <c r="L149" i="9"/>
  <c r="M149" i="9"/>
  <c r="N149" i="9"/>
  <c r="O149" i="9"/>
  <c r="P149" i="9"/>
  <c r="Q149" i="9"/>
  <c r="R149" i="9"/>
  <c r="S149" i="9"/>
  <c r="T149" i="9"/>
  <c r="U149" i="9"/>
  <c r="V149" i="9"/>
  <c r="W149" i="9"/>
  <c r="X149" i="9"/>
  <c r="Y149" i="9"/>
  <c r="Z149" i="9"/>
  <c r="AA149" i="9"/>
  <c r="AB149" i="9"/>
  <c r="AC149" i="9"/>
  <c r="AD149" i="9"/>
  <c r="AE149" i="9"/>
  <c r="AF149" i="9"/>
  <c r="B149" i="9"/>
  <c r="T71" i="9"/>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Y55" i="10" s="1"/>
  <c r="Z55" i="10" s="1"/>
  <c r="AA55" i="10" s="1"/>
  <c r="AB55" i="10" s="1"/>
  <c r="AC55" i="10" s="1"/>
  <c r="AD55" i="10" s="1"/>
  <c r="AE55" i="10" s="1"/>
  <c r="AF55" i="10" s="1"/>
  <c r="AG55" i="10" s="1"/>
  <c r="AH55" i="10" s="1"/>
  <c r="AI55" i="10" s="1"/>
  <c r="AJ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O62" i="9" l="1"/>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B148" i="9" l="1"/>
  <c r="C148" i="9"/>
  <c r="I94" i="9"/>
  <c r="I149"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H148" i="9" l="1"/>
  <c r="G148" i="9"/>
  <c r="F148" i="9"/>
  <c r="E148" i="9"/>
  <c r="D148"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AI104" i="10"/>
  <c r="AH104" i="10"/>
  <c r="AG104" i="10"/>
  <c r="AE104" i="10"/>
  <c r="AD104" i="10"/>
  <c r="AC104" i="10"/>
  <c r="AB104" i="10"/>
  <c r="AA104" i="10"/>
  <c r="Z104" i="10"/>
  <c r="Y104" i="10"/>
  <c r="W104" i="10"/>
  <c r="O104" i="10"/>
  <c r="L104" i="10"/>
  <c r="H104" i="10"/>
  <c r="G104" i="10"/>
  <c r="F104" i="10"/>
  <c r="E104" i="10"/>
  <c r="D104" i="10"/>
  <c r="C104" i="10"/>
  <c r="B104" i="10"/>
  <c r="B103" i="10" s="1"/>
  <c r="C103" i="10" l="1"/>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115" i="9" l="1"/>
  <c r="D115" i="9"/>
  <c r="E115" i="9"/>
  <c r="F115" i="9"/>
  <c r="G115" i="9"/>
  <c r="H115" i="9"/>
  <c r="I115" i="9"/>
  <c r="J115" i="9"/>
  <c r="K115" i="9"/>
  <c r="L115" i="9"/>
  <c r="M115" i="9"/>
  <c r="B115" i="9"/>
  <c r="C32" i="9"/>
  <c r="D32" i="9"/>
  <c r="E32" i="9"/>
  <c r="F32" i="9"/>
  <c r="G32" i="9"/>
  <c r="H32" i="9"/>
  <c r="I32" i="9"/>
  <c r="AA150" i="9"/>
  <c r="AB150" i="9"/>
  <c r="AC150" i="9"/>
  <c r="AD150" i="9"/>
  <c r="AE150" i="9"/>
  <c r="AF150" i="9"/>
  <c r="AG150" i="9"/>
  <c r="AH150" i="9"/>
  <c r="AI150" i="9"/>
  <c r="AJ150" i="9"/>
  <c r="J33" i="9"/>
  <c r="F150" i="9"/>
  <c r="G150" i="9"/>
  <c r="E150" i="9"/>
  <c r="K33" i="9"/>
  <c r="L33" i="9"/>
  <c r="M33"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B150" i="9"/>
  <c r="Z150" i="9"/>
  <c r="Y150" i="9"/>
  <c r="X150" i="9"/>
  <c r="W150" i="9"/>
  <c r="V150" i="9"/>
  <c r="U150" i="9"/>
  <c r="T150" i="9"/>
  <c r="S150" i="9"/>
  <c r="R150" i="9"/>
  <c r="Q150" i="9"/>
  <c r="P150" i="9"/>
  <c r="O150" i="9"/>
  <c r="N150" i="9"/>
  <c r="M150" i="9"/>
  <c r="L150" i="9"/>
  <c r="K150" i="9"/>
  <c r="J150" i="9"/>
  <c r="I150" i="9"/>
  <c r="H150" i="9"/>
  <c r="C117" i="9"/>
  <c r="B117" i="9"/>
  <c r="D34" i="9"/>
  <c r="D150" i="9" s="1"/>
  <c r="C34" i="9"/>
  <c r="B34" i="9"/>
  <c r="B32" i="9"/>
  <c r="C6" i="9"/>
  <c r="B6" i="9"/>
  <c r="B4" i="9"/>
  <c r="I148" i="9" l="1"/>
  <c r="C150" i="9"/>
  <c r="Q32" i="9"/>
  <c r="AF32" i="9"/>
  <c r="X32" i="9"/>
  <c r="AE32" i="9"/>
  <c r="P32" i="9"/>
  <c r="O32" i="9"/>
  <c r="V32" i="9"/>
  <c r="U32" i="9"/>
  <c r="AJ32" i="9"/>
  <c r="AB32" i="9"/>
  <c r="T32" i="9"/>
  <c r="L32" i="9"/>
  <c r="W32" i="9"/>
  <c r="AD32" i="9"/>
  <c r="J4" i="9"/>
  <c r="K4" i="9" s="1"/>
  <c r="L4" i="9" s="1"/>
  <c r="AI32" i="9"/>
  <c r="AA32" i="9"/>
  <c r="S32" i="9"/>
  <c r="K32" i="9"/>
  <c r="N32" i="9"/>
  <c r="AC32" i="9"/>
  <c r="M32" i="9"/>
  <c r="AH32" i="9"/>
  <c r="Z32" i="9"/>
  <c r="R32" i="9"/>
  <c r="J32" i="9"/>
  <c r="AG32" i="9"/>
  <c r="Y32" i="9"/>
  <c r="E12" i="10"/>
  <c r="L29" i="10"/>
  <c r="K148" i="9" l="1"/>
  <c r="AF148" i="9"/>
  <c r="J148" i="9"/>
  <c r="AD148" i="9"/>
  <c r="P148" i="9"/>
  <c r="V148" i="9"/>
  <c r="N148" i="9"/>
  <c r="Z148" i="9"/>
  <c r="AE148" i="9"/>
  <c r="X148" i="9"/>
  <c r="O148" i="9"/>
  <c r="W148" i="9"/>
  <c r="Y148" i="9"/>
  <c r="L148" i="9"/>
  <c r="AC148" i="9"/>
  <c r="AA148" i="9"/>
  <c r="T148" i="9"/>
  <c r="Q148" i="9"/>
  <c r="S148" i="9"/>
  <c r="AB148" i="9"/>
  <c r="R148" i="9"/>
  <c r="U148" i="9"/>
  <c r="M148" i="9"/>
  <c r="M29" i="10"/>
  <c r="M4" i="9"/>
  <c r="N29" i="10" l="1"/>
  <c r="E14" i="10"/>
  <c r="E15" i="10" l="1"/>
  <c r="O29" i="10"/>
  <c r="E16" i="10" l="1"/>
  <c r="P29" i="10"/>
  <c r="Q29" i="10" l="1"/>
  <c r="E17" i="10"/>
  <c r="AI149" i="9"/>
  <c r="AJ149" i="9"/>
  <c r="AH149" i="9"/>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N4" i="9" l="1"/>
  <c r="O4" i="9" s="1"/>
  <c r="P4" i="9" l="1"/>
  <c r="Q4" i="9" l="1"/>
  <c r="R4" i="9" l="1"/>
  <c r="S4" i="9" l="1"/>
  <c r="T4" i="9" l="1"/>
  <c r="U4" i="9" l="1"/>
  <c r="V4" i="9" l="1"/>
  <c r="W4" i="9" l="1"/>
  <c r="X4" i="9" l="1"/>
  <c r="Y4" i="9" l="1"/>
  <c r="Z4" i="9" l="1"/>
  <c r="AA4" i="9" l="1"/>
  <c r="AB4" i="9" l="1"/>
  <c r="AC4" i="9" l="1"/>
  <c r="AD4" i="9" l="1"/>
  <c r="AE4" i="9" l="1"/>
  <c r="AF4" i="9" l="1"/>
  <c r="Y115" i="9" l="1"/>
  <c r="V115" i="9"/>
  <c r="AD115" i="9"/>
  <c r="U115" i="9"/>
  <c r="AC115" i="9"/>
  <c r="AE115" i="9"/>
  <c r="AJ115" i="9"/>
  <c r="AF115" i="9"/>
  <c r="AA115" i="9"/>
  <c r="R115" i="9"/>
  <c r="X115" i="9"/>
  <c r="W115" i="9"/>
  <c r="AI115" i="9"/>
  <c r="Q115" i="9"/>
  <c r="O115" i="9"/>
  <c r="P115" i="9"/>
  <c r="Z115" i="9"/>
  <c r="S115" i="9"/>
  <c r="AG115" i="9"/>
  <c r="AH115" i="9"/>
  <c r="AB115" i="9"/>
  <c r="T115" i="9"/>
  <c r="N115" i="9"/>
  <c r="AG149" i="9"/>
  <c r="AJ148" i="9" s="1"/>
  <c r="AG4" i="9"/>
  <c r="AH4" i="9" s="1"/>
  <c r="AI4" i="9" s="1"/>
  <c r="AJ4" i="9"/>
  <c r="AI148" i="9" l="1"/>
  <c r="AG148" i="9"/>
  <c r="AH148" i="9"/>
</calcChain>
</file>

<file path=xl/sharedStrings.xml><?xml version="1.0" encoding="utf-8"?>
<sst xmlns="http://schemas.openxmlformats.org/spreadsheetml/2006/main" count="507" uniqueCount="84">
  <si>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</si>
  <si>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</si>
  <si>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</si>
  <si>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</si>
  <si>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</si>
  <si>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</si>
  <si>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</si>
  <si>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</si>
  <si>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</si>
  <si>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</si>
  <si>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</si>
  <si>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</si>
  <si>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</si>
  <si>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</si>
  <si>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</si>
  <si>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</si>
  <si>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</si>
  <si>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</si>
  <si>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</si>
  <si>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</si>
  <si>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</si>
  <si>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</si>
  <si>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</si>
  <si>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</si>
  <si>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</si>
  <si>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</si>
  <si>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</si>
  <si>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</si>
  <si>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</si>
  <si>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</si>
  <si>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</si>
  <si>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</si>
  <si>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</si>
  <si>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</si>
  <si>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</si>
  <si>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</si>
  <si>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</si>
  <si>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</si>
  <si>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</si>
  <si>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</si>
  <si>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</si>
  <si>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</si>
  <si>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</si>
  <si>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</si>
  <si>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</si>
  <si>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</si>
  <si>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</si>
  <si>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</si>
  <si>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</si>
  <si>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</si>
  <si>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</si>
  <si>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</si>
  <si>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</si>
  <si>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</si>
  <si>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</si>
  <si>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</si>
  <si>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</si>
  <si>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</si>
  <si>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</si>
  <si>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</si>
  <si>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</si>
  <si>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</si>
  <si>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</si>
  <si>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</si>
  <si>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</si>
  <si>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</si>
  <si>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</si>
  <si>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</si>
  <si>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</si>
  <si>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Non-Housing</t>
  </si>
  <si>
    <t>NCAS Financial Reports</t>
  </si>
  <si>
    <t>7BAM/Buyout &amp; Acquisition</t>
  </si>
  <si>
    <t>7SBA/Economic Development SBA (Transfer to Commerce)</t>
  </si>
  <si>
    <t xml:space="preserve">7SRM/Small Rental </t>
  </si>
  <si>
    <t xml:space="preserve">7MFM Multi-Family </t>
  </si>
  <si>
    <t>TOTAL Non-Housing</t>
  </si>
  <si>
    <t># of Housing Units (Quarterly Projection)</t>
  </si>
  <si>
    <t># of Housing Units (Populated from QPR Reporting)</t>
  </si>
  <si>
    <t>PHA Construction of New Housing</t>
  </si>
  <si>
    <t>PHA Residential Rehab and Reconstruction</t>
  </si>
  <si>
    <t>PHA Housing</t>
  </si>
  <si>
    <t xml:space="preserve"># of Housing Units (Populated from QPR Reporting) </t>
  </si>
  <si>
    <r>
      <rPr>
        <b/>
        <sz val="11"/>
        <color indexed="8"/>
        <rFont val="Calibri"/>
        <family val="2"/>
      </rPr>
      <t>State of North Carolina 
Community Development Block Grant – Mitigation (CDBG-MIT) Program 
Projections of Expenditures and Outcomes - as of Quarter 3 Ending September 30, 2023</t>
    </r>
    <r>
      <rPr>
        <sz val="11"/>
        <color theme="1"/>
        <rFont val="Calibri"/>
        <family val="2"/>
        <scheme val="minor"/>
      </rPr>
      <t xml:space="preserve">
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SAPA4.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</si>
  <si>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32+Q56:T56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</si>
</sst>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15"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i/>
      <sz val="11"/>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0">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9" fontId="0" fillId="0" borderId="0" xfId="3" applyFont="1"/>
    <xf numFmtId="166" fontId="8" fillId="6" borderId="6" xfId="1" applyNumberFormat="1" applyFont="1" applyFill="1" applyBorder="1" applyAlignment="1">
      <alignment horizontal="left"/>
    </xf>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9" fillId="0" borderId="0" xfId="0" applyFont="1"/>
    <xf numFmtId="0" fontId="7" fillId="0" borderId="0" xfId="0" applyFont="1"/>
    <xf numFmtId="0" fontId="10" fillId="0" borderId="0" xfId="0" applyFont="1" applyAlignment="1">
      <alignment horizontal="left" indent="1"/>
    </xf>
    <xf numFmtId="0" fontId="0" fillId="3" borderId="0" xfId="0" applyFill="1"/>
    <xf numFmtId="0" fontId="9" fillId="3" borderId="0" xfId="0" applyFont="1" applyFill="1"/>
    <xf numFmtId="0" fontId="7" fillId="3" borderId="0" xfId="0" applyFont="1" applyFill="1"/>
    <xf numFmtId="0" fontId="0" fillId="0" borderId="0" xfId="0" applyAlignment="1">
      <alignment horizontal="left" wrapText="1" indent="1"/>
    </xf>
    <xf numFmtId="0" fontId="5" fillId="3" borderId="0" xfId="0" applyFont="1" applyFill="1"/>
    <xf numFmtId="44" fontId="3" fillId="0" borderId="0" xfId="1" applyFont="1" applyFill="1"/>
    <xf numFmtId="44" fontId="3" fillId="0" borderId="0" xfId="1" applyFont="1"/>
    <xf numFmtId="164" fontId="3" fillId="0" borderId="0" xfId="0" applyNumberFormat="1" applyFont="1" applyAlignment="1">
      <alignment wrapText="1"/>
    </xf>
    <xf numFmtId="166" fontId="0" fillId="0" borderId="0" xfId="1" applyNumberFormat="1" applyFont="1"/>
    <xf numFmtId="0" fontId="4" fillId="0" borderId="0" xfId="0" applyFont="1"/>
    <xf numFmtId="165" fontId="4" fillId="0" borderId="0" xfId="0" applyNumberFormat="1" applyFont="1"/>
    <xf numFmtId="164" fontId="6" fillId="0" borderId="0" xfId="0" applyNumberFormat="1" applyFont="1"/>
    <xf numFmtId="44" fontId="6" fillId="0" borderId="0" xfId="1" applyFont="1"/>
    <xf numFmtId="166" fontId="4" fillId="0" borderId="0" xfId="0" applyNumberFormat="1" applyFont="1"/>
    <xf numFmtId="164" fontId="3" fillId="0" borderId="0" xfId="0" applyNumberFormat="1" applyFont="1"/>
    <xf numFmtId="9" fontId="3" fillId="0" borderId="0" xfId="3" applyFont="1"/>
    <xf numFmtId="3" fontId="0" fillId="3" borderId="0" xfId="0" applyNumberFormat="1" applyFill="1"/>
    <xf numFmtId="3" fontId="0" fillId="5" borderId="0" xfId="0" applyNumberFormat="1" applyFill="1"/>
    <xf numFmtId="0" fontId="11" fillId="0" borderId="0" xfId="0" quotePrefix="1" applyFont="1" applyAlignment="1">
      <alignment horizontal="left" indent="1"/>
    </xf>
    <xf numFmtId="0" fontId="12" fillId="5" borderId="0" xfId="0" applyFont="1" applyFill="1"/>
    <xf numFmtId="44" fontId="0" fillId="0" borderId="0" xfId="0" applyNumberForma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0" fillId="7" borderId="0" xfId="0" applyFill="1"/>
    <xf numFmtId="164" fontId="14" fillId="5" borderId="0" xfId="0" applyNumberFormat="1" applyFont="1" applyFill="1"/>
    <xf numFmtId="164" fontId="13" fillId="5" borderId="0" xfId="0" applyNumberFormat="1" applyFont="1" applyFill="1" applyAlignment="1">
      <alignment horizontal="right" vertical="top" wrapText="1"/>
    </xf>
    <xf numFmtId="0" fontId="3" fillId="7" borderId="0" xfId="0" applyFont="1" applyFill="1"/>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Proj'!$B$3:$AJ$3</c:f>
              <c:numCache>
                <c:formatCode>0</c:formatCode>
                <c:ptCount val="35"/>
                <c:pt idx="0" formatCode="General">
                  <c:v>0</c:v>
                </c:pt>
                <c:pt idx="1">
                  <c:v>0</c:v>
                </c:pt>
                <c:pt idx="2">
                  <c:v>0</c:v>
                </c:pt>
                <c:pt idx="3">
                  <c:v>0</c:v>
                </c:pt>
                <c:pt idx="4">
                  <c:v>0</c:v>
                </c:pt>
                <c:pt idx="5">
                  <c:v>0</c:v>
                </c:pt>
                <c:pt idx="6">
                  <c:v>0</c:v>
                </c:pt>
                <c:pt idx="7">
                  <c:v>3</c:v>
                </c:pt>
                <c:pt idx="8">
                  <c:v>14.5</c:v>
                </c:pt>
                <c:pt idx="9">
                  <c:v>29.5</c:v>
                </c:pt>
                <c:pt idx="10">
                  <c:v>44.5</c:v>
                </c:pt>
                <c:pt idx="11">
                  <c:v>84.5</c:v>
                </c:pt>
                <c:pt idx="12">
                  <c:v>144.5</c:v>
                </c:pt>
                <c:pt idx="13">
                  <c:v>204.5</c:v>
                </c:pt>
                <c:pt idx="14">
                  <c:v>264.5</c:v>
                </c:pt>
                <c:pt idx="15">
                  <c:v>334.5</c:v>
                </c:pt>
                <c:pt idx="16">
                  <c:v>404.5</c:v>
                </c:pt>
                <c:pt idx="17">
                  <c:v>484.5</c:v>
                </c:pt>
                <c:pt idx="18">
                  <c:v>574.5</c:v>
                </c:pt>
                <c:pt idx="19">
                  <c:v>674.5</c:v>
                </c:pt>
                <c:pt idx="20">
                  <c:v>764.5</c:v>
                </c:pt>
                <c:pt idx="21">
                  <c:v>839.5</c:v>
                </c:pt>
                <c:pt idx="22">
                  <c:v>914.5</c:v>
                </c:pt>
                <c:pt idx="23">
                  <c:v>974.5</c:v>
                </c:pt>
                <c:pt idx="24">
                  <c:v>1019.5</c:v>
                </c:pt>
                <c:pt idx="25">
                  <c:v>1064.5</c:v>
                </c:pt>
                <c:pt idx="26">
                  <c:v>1094.5</c:v>
                </c:pt>
                <c:pt idx="27">
                  <c:v>1124.5</c:v>
                </c:pt>
                <c:pt idx="28">
                  <c:v>1144.5</c:v>
                </c:pt>
                <c:pt idx="29">
                  <c:v>1164.5</c:v>
                </c:pt>
                <c:pt idx="30">
                  <c:v>1169.5</c:v>
                </c:pt>
                <c:pt idx="31">
                  <c:v>1173.5</c:v>
                </c:pt>
                <c:pt idx="32">
                  <c:v>1177.5</c:v>
                </c:pt>
                <c:pt idx="33">
                  <c:v>1179.5</c:v>
                </c:pt>
                <c:pt idx="34">
                  <c:v>1181.5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Proj'!$B$5:$AJ$5</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4</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Proj'!$A$148</c:f>
              <c:strCache>
                <c:ptCount val="1"/>
                <c:pt idx="0">
                  <c:v>Projected Expenditures</c:v>
                </c:pt>
              </c:strCache>
            </c:strRef>
          </c:tx>
          <c:marker>
            <c:symbol val="diamond"/>
            <c:size val="4"/>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01/2023</c:v>
                </c:pt>
                <c:pt idx="17">
                  <c:v>04/2023</c:v>
                </c:pt>
                <c:pt idx="18">
                  <c:v>07/2023</c:v>
                </c:pt>
                <c:pt idx="19">
                  <c:v>10/2023</c:v>
                </c:pt>
                <c:pt idx="20">
                  <c:v>01/2024</c:v>
                </c:pt>
                <c:pt idx="21">
                  <c:v>04/2024</c:v>
                </c:pt>
                <c:pt idx="22">
                  <c:v>07/2024</c:v>
                </c:pt>
                <c:pt idx="23">
                  <c:v>10/2024</c:v>
                </c:pt>
                <c:pt idx="24">
                  <c:v>01/2025</c:v>
                </c:pt>
                <c:pt idx="25">
                  <c:v>04/2025</c:v>
                </c:pt>
                <c:pt idx="26">
                  <c:v>07/2025</c:v>
                </c:pt>
                <c:pt idx="27">
                  <c:v>10/2026</c:v>
                </c:pt>
                <c:pt idx="28">
                  <c:v>01/2027</c:v>
                </c:pt>
                <c:pt idx="29">
                  <c:v>04/2027</c:v>
                </c:pt>
                <c:pt idx="30">
                  <c:v>07/2027</c:v>
                </c:pt>
                <c:pt idx="31">
                  <c:v>10/2027</c:v>
                </c:pt>
                <c:pt idx="32">
                  <c:v>01/2028</c:v>
                </c:pt>
                <c:pt idx="33">
                  <c:v>04/2028</c:v>
                </c:pt>
                <c:pt idx="34">
                  <c:v>07/2028</c:v>
                </c:pt>
              </c:strCache>
            </c:strRef>
          </c:cat>
          <c:val>
            <c:numRef>
              <c:f>'Financial Proj'!$B$148:$AJ$148</c:f>
              <c:numCache>
                <c:formatCode>"$"#,##0</c:formatCode>
                <c:ptCount val="35"/>
                <c:pt idx="0">
                  <c:v>18934.4462611288</c:v>
                </c:pt>
                <c:pt idx="1">
                  <c:v>37847.560954774657</c:v>
                </c:pt>
                <c:pt idx="2">
                  <c:v>161413.24361992755</c:v>
                </c:pt>
                <c:pt idx="3">
                  <c:v>353066.13918220554</c:v>
                </c:pt>
                <c:pt idx="4">
                  <c:v>574980.01825431688</c:v>
                </c:pt>
                <c:pt idx="5">
                  <c:v>993687.28047210746</c:v>
                </c:pt>
                <c:pt idx="6">
                  <c:v>2859148.8867708351</c:v>
                </c:pt>
                <c:pt idx="7">
                  <c:v>3482291.2307019383</c:v>
                </c:pt>
                <c:pt idx="8">
                  <c:v>5040955.5416527083</c:v>
                </c:pt>
                <c:pt idx="9">
                  <c:v>8046363.2566067353</c:v>
                </c:pt>
                <c:pt idx="10">
                  <c:v>11123640.807396617</c:v>
                </c:pt>
                <c:pt idx="11">
                  <c:v>14360918.358186498</c:v>
                </c:pt>
                <c:pt idx="12">
                  <c:v>19993881.494376197</c:v>
                </c:pt>
                <c:pt idx="13">
                  <c:v>30357294.196396399</c:v>
                </c:pt>
                <c:pt idx="14">
                  <c:v>39770706.898416601</c:v>
                </c:pt>
                <c:pt idx="15">
                  <c:v>49134119.600436807</c:v>
                </c:pt>
                <c:pt idx="16">
                  <c:v>58397532.302457005</c:v>
                </c:pt>
                <c:pt idx="17">
                  <c:v>67910945.004477203</c:v>
                </c:pt>
                <c:pt idx="18">
                  <c:v>77424357.706497401</c:v>
                </c:pt>
                <c:pt idx="19">
                  <c:v>86937770.408517599</c:v>
                </c:pt>
                <c:pt idx="20">
                  <c:v>96451183.110537797</c:v>
                </c:pt>
                <c:pt idx="21">
                  <c:v>105964595.812558</c:v>
                </c:pt>
                <c:pt idx="22">
                  <c:v>115478008.51457819</c:v>
                </c:pt>
                <c:pt idx="23">
                  <c:v>125041421.21659839</c:v>
                </c:pt>
                <c:pt idx="24">
                  <c:v>134604833.91861859</c:v>
                </c:pt>
                <c:pt idx="25">
                  <c:v>144268246.62063879</c:v>
                </c:pt>
                <c:pt idx="26">
                  <c:v>153931659.32265899</c:v>
                </c:pt>
                <c:pt idx="27">
                  <c:v>163495072.02467918</c:v>
                </c:pt>
                <c:pt idx="28">
                  <c:v>173008484.72669938</c:v>
                </c:pt>
                <c:pt idx="29">
                  <c:v>182421897.42871958</c:v>
                </c:pt>
                <c:pt idx="30">
                  <c:v>191070154.99455008</c:v>
                </c:pt>
                <c:pt idx="31">
                  <c:v>194486003.18092829</c:v>
                </c:pt>
                <c:pt idx="32">
                  <c:v>197701851.3673065</c:v>
                </c:pt>
                <c:pt idx="33">
                  <c:v>200251655.88400984</c:v>
                </c:pt>
                <c:pt idx="34">
                  <c:v>202636014.73555061</c:v>
                </c:pt>
              </c:numCache>
            </c:numRef>
          </c:val>
          <c:smooth val="0"/>
          <c:extLst>
            <c:ext xmlns:c16="http://schemas.microsoft.com/office/drawing/2014/chart" uri="{C3380CC4-5D6E-409C-BE32-E72D297353CC}">
              <c16:uniqueId val="{00000000-94A5-49ED-A353-759265714B91}"/>
            </c:ext>
          </c:extLst>
        </c:ser>
        <c:ser>
          <c:idx val="2"/>
          <c:order val="1"/>
          <c:tx>
            <c:strRef>
              <c:f>'Financial Proj'!$A$150</c:f>
              <c:strCache>
                <c:ptCount val="1"/>
                <c:pt idx="0">
                  <c:v>Actual Expenditure</c:v>
                </c:pt>
              </c:strCache>
            </c:strRef>
          </c:tx>
          <c:marker>
            <c:symbol val="triangle"/>
            <c:size val="3"/>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01/2023</c:v>
                </c:pt>
                <c:pt idx="17">
                  <c:v>04/2023</c:v>
                </c:pt>
                <c:pt idx="18">
                  <c:v>07/2023</c:v>
                </c:pt>
                <c:pt idx="19">
                  <c:v>10/2023</c:v>
                </c:pt>
                <c:pt idx="20">
                  <c:v>01/2024</c:v>
                </c:pt>
                <c:pt idx="21">
                  <c:v>04/2024</c:v>
                </c:pt>
                <c:pt idx="22">
                  <c:v>07/2024</c:v>
                </c:pt>
                <c:pt idx="23">
                  <c:v>10/2024</c:v>
                </c:pt>
                <c:pt idx="24">
                  <c:v>01/2025</c:v>
                </c:pt>
                <c:pt idx="25">
                  <c:v>04/2025</c:v>
                </c:pt>
                <c:pt idx="26">
                  <c:v>07/2025</c:v>
                </c:pt>
                <c:pt idx="27">
                  <c:v>10/2026</c:v>
                </c:pt>
                <c:pt idx="28">
                  <c:v>01/2027</c:v>
                </c:pt>
                <c:pt idx="29">
                  <c:v>04/2027</c:v>
                </c:pt>
                <c:pt idx="30">
                  <c:v>07/2027</c:v>
                </c:pt>
                <c:pt idx="31">
                  <c:v>10/2027</c:v>
                </c:pt>
                <c:pt idx="32">
                  <c:v>01/2028</c:v>
                </c:pt>
                <c:pt idx="33">
                  <c:v>04/2028</c:v>
                </c:pt>
                <c:pt idx="34">
                  <c:v>07/2028</c:v>
                </c:pt>
              </c:strCache>
            </c:strRef>
          </c:cat>
          <c:val>
            <c:numRef>
              <c:f>'Financial Proj'!$B$150:$AJ$150</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21331656.969999999</c:v>
                </c:pt>
                <c:pt idx="15">
                  <c:v>21331656.969999999</c:v>
                </c:pt>
                <c:pt idx="16">
                  <c:v>21331656.969999999</c:v>
                </c:pt>
                <c:pt idx="17">
                  <c:v>21331656.969999999</c:v>
                </c:pt>
                <c:pt idx="18">
                  <c:v>21331656.969999999</c:v>
                </c:pt>
                <c:pt idx="19">
                  <c:v>21331656.969999999</c:v>
                </c:pt>
                <c:pt idx="20">
                  <c:v>21331656.969999999</c:v>
                </c:pt>
                <c:pt idx="21">
                  <c:v>21331656.969999999</c:v>
                </c:pt>
                <c:pt idx="22">
                  <c:v>21331656.969999999</c:v>
                </c:pt>
                <c:pt idx="23">
                  <c:v>21331656.969999999</c:v>
                </c:pt>
                <c:pt idx="24">
                  <c:v>21331656.969999999</c:v>
                </c:pt>
                <c:pt idx="25">
                  <c:v>21331656.969999999</c:v>
                </c:pt>
                <c:pt idx="26">
                  <c:v>21331656.969999999</c:v>
                </c:pt>
                <c:pt idx="27">
                  <c:v>21331656.969999999</c:v>
                </c:pt>
                <c:pt idx="28">
                  <c:v>21331656.969999999</c:v>
                </c:pt>
                <c:pt idx="29">
                  <c:v>21331656.969999999</c:v>
                </c:pt>
                <c:pt idx="30">
                  <c:v>21331656.969999999</c:v>
                </c:pt>
                <c:pt idx="31">
                  <c:v>21331656.969999999</c:v>
                </c:pt>
                <c:pt idx="32">
                  <c:v>21331656.969999999</c:v>
                </c:pt>
                <c:pt idx="33">
                  <c:v>21331656.969999999</c:v>
                </c:pt>
                <c:pt idx="34">
                  <c:v>21331656.969999999</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Proj'!$B$29:$AJ$29</c:f>
              <c:numCache>
                <c:formatCode>#,##0</c:formatCode>
                <c:ptCount val="35"/>
                <c:pt idx="0">
                  <c:v>0</c:v>
                </c:pt>
                <c:pt idx="1">
                  <c:v>0</c:v>
                </c:pt>
                <c:pt idx="2">
                  <c:v>0</c:v>
                </c:pt>
                <c:pt idx="3">
                  <c:v>0</c:v>
                </c:pt>
                <c:pt idx="4">
                  <c:v>0</c:v>
                </c:pt>
                <c:pt idx="5">
                  <c:v>0</c:v>
                </c:pt>
                <c:pt idx="6">
                  <c:v>0</c:v>
                </c:pt>
                <c:pt idx="7">
                  <c:v>0</c:v>
                </c:pt>
                <c:pt idx="8">
                  <c:v>1</c:v>
                </c:pt>
                <c:pt idx="9">
                  <c:v>9</c:v>
                </c:pt>
                <c:pt idx="10">
                  <c:v>17</c:v>
                </c:pt>
                <c:pt idx="11">
                  <c:v>25</c:v>
                </c:pt>
                <c:pt idx="12">
                  <c:v>50</c:v>
                </c:pt>
                <c:pt idx="13">
                  <c:v>85</c:v>
                </c:pt>
                <c:pt idx="14">
                  <c:v>120</c:v>
                </c:pt>
                <c:pt idx="15">
                  <c:v>155</c:v>
                </c:pt>
                <c:pt idx="16">
                  <c:v>195</c:v>
                </c:pt>
                <c:pt idx="17">
                  <c:v>235</c:v>
                </c:pt>
                <c:pt idx="18">
                  <c:v>285</c:v>
                </c:pt>
                <c:pt idx="19">
                  <c:v>340</c:v>
                </c:pt>
                <c:pt idx="20">
                  <c:v>405</c:v>
                </c:pt>
                <c:pt idx="21">
                  <c:v>475</c:v>
                </c:pt>
                <c:pt idx="22">
                  <c:v>535</c:v>
                </c:pt>
                <c:pt idx="23">
                  <c:v>575</c:v>
                </c:pt>
                <c:pt idx="24">
                  <c:v>610</c:v>
                </c:pt>
                <c:pt idx="25">
                  <c:v>640</c:v>
                </c:pt>
                <c:pt idx="26">
                  <c:v>670</c:v>
                </c:pt>
                <c:pt idx="27">
                  <c:v>700</c:v>
                </c:pt>
                <c:pt idx="28">
                  <c:v>725</c:v>
                </c:pt>
                <c:pt idx="29">
                  <c:v>746</c:v>
                </c:pt>
                <c:pt idx="30">
                  <c:v>767</c:v>
                </c:pt>
                <c:pt idx="31">
                  <c:v>773</c:v>
                </c:pt>
                <c:pt idx="32">
                  <c:v>778</c:v>
                </c:pt>
                <c:pt idx="33">
                  <c:v>780</c:v>
                </c:pt>
                <c:pt idx="34">
                  <c:v>782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Proj'!$B$31:$AJ$31</c:f>
              <c:numCache>
                <c:formatCode>General</c:formatCode>
                <c:ptCount val="3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r>
              <a:rPr lang="en-US" sz="12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637651018813488"/>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0</c:v>
                </c:pt>
                <c:pt idx="3">
                  <c:v>0</c:v>
                </c:pt>
                <c:pt idx="4">
                  <c:v>0</c:v>
                </c:pt>
                <c:pt idx="5">
                  <c:v>0</c:v>
                </c:pt>
                <c:pt idx="6">
                  <c:v>0</c:v>
                </c:pt>
                <c:pt idx="7">
                  <c:v>125000</c:v>
                </c:pt>
                <c:pt idx="8">
                  <c:v>725000</c:v>
                </c:pt>
                <c:pt idx="9">
                  <c:v>1475000</c:v>
                </c:pt>
                <c:pt idx="10">
                  <c:v>2225000</c:v>
                </c:pt>
                <c:pt idx="11">
                  <c:v>3285000</c:v>
                </c:pt>
                <c:pt idx="12">
                  <c:v>5290848.1361896992</c:v>
                </c:pt>
                <c:pt idx="13">
                  <c:v>7296696.2723793983</c:v>
                </c:pt>
                <c:pt idx="14">
                  <c:v>9302544.4085690975</c:v>
                </c:pt>
                <c:pt idx="15">
                  <c:v>11308392.544758797</c:v>
                </c:pt>
                <c:pt idx="16">
                  <c:v>13314240.680948496</c:v>
                </c:pt>
                <c:pt idx="17">
                  <c:v>15320088.817138195</c:v>
                </c:pt>
                <c:pt idx="18">
                  <c:v>17325936.953327894</c:v>
                </c:pt>
                <c:pt idx="19">
                  <c:v>19331785.089517593</c:v>
                </c:pt>
                <c:pt idx="20">
                  <c:v>21337633.225707293</c:v>
                </c:pt>
                <c:pt idx="21">
                  <c:v>23343481.361896992</c:v>
                </c:pt>
                <c:pt idx="22">
                  <c:v>25349329.498086691</c:v>
                </c:pt>
                <c:pt idx="23">
                  <c:v>27355177.63427639</c:v>
                </c:pt>
                <c:pt idx="24">
                  <c:v>29361025.770466089</c:v>
                </c:pt>
                <c:pt idx="25">
                  <c:v>31366873.906655788</c:v>
                </c:pt>
                <c:pt idx="26">
                  <c:v>33372722.042845488</c:v>
                </c:pt>
                <c:pt idx="27">
                  <c:v>35378570.179035187</c:v>
                </c:pt>
                <c:pt idx="28">
                  <c:v>37384418.315224886</c:v>
                </c:pt>
                <c:pt idx="29">
                  <c:v>39390266.451414585</c:v>
                </c:pt>
                <c:pt idx="30">
                  <c:v>40680959.451414585</c:v>
                </c:pt>
                <c:pt idx="31">
                  <c:v>40913046.121089444</c:v>
                </c:pt>
                <c:pt idx="32">
                  <c:v>41145132.790764302</c:v>
                </c:pt>
                <c:pt idx="33">
                  <c:v>41261175.790764302</c:v>
                </c:pt>
                <c:pt idx="34">
                  <c:v>41391773.125601731</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19618576.57</c:v>
                </c:pt>
                <c:pt idx="16">
                  <c:v>19618576.57</c:v>
                </c:pt>
                <c:pt idx="17">
                  <c:v>19618576.57</c:v>
                </c:pt>
                <c:pt idx="18">
                  <c:v>19618576.57</c:v>
                </c:pt>
                <c:pt idx="19">
                  <c:v>19618576.57</c:v>
                </c:pt>
                <c:pt idx="20">
                  <c:v>19618576.57</c:v>
                </c:pt>
                <c:pt idx="21">
                  <c:v>19618576.57</c:v>
                </c:pt>
                <c:pt idx="22">
                  <c:v>19618576.57</c:v>
                </c:pt>
                <c:pt idx="23">
                  <c:v>19618576.57</c:v>
                </c:pt>
                <c:pt idx="24">
                  <c:v>19618576.57</c:v>
                </c:pt>
                <c:pt idx="25">
                  <c:v>19618576.57</c:v>
                </c:pt>
                <c:pt idx="26">
                  <c:v>19618576.57</c:v>
                </c:pt>
                <c:pt idx="27">
                  <c:v>19618576.57</c:v>
                </c:pt>
                <c:pt idx="28">
                  <c:v>19618576.57</c:v>
                </c:pt>
                <c:pt idx="29">
                  <c:v>19618576.57</c:v>
                </c:pt>
                <c:pt idx="30">
                  <c:v>19618576.57</c:v>
                </c:pt>
                <c:pt idx="31">
                  <c:v>19618576.57</c:v>
                </c:pt>
                <c:pt idx="32">
                  <c:v>19618576.57</c:v>
                </c:pt>
                <c:pt idx="33">
                  <c:v>19618576.57</c:v>
                </c:pt>
                <c:pt idx="34">
                  <c:v>19618576.57</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150000</c:v>
                </c:pt>
                <c:pt idx="9">
                  <c:v>1350000</c:v>
                </c:pt>
                <c:pt idx="10">
                  <c:v>2550000</c:v>
                </c:pt>
                <c:pt idx="11">
                  <c:v>3750000</c:v>
                </c:pt>
                <c:pt idx="12">
                  <c:v>6150000</c:v>
                </c:pt>
                <c:pt idx="13">
                  <c:v>10222864.474921411</c:v>
                </c:pt>
                <c:pt idx="14">
                  <c:v>14295728.949842822</c:v>
                </c:pt>
                <c:pt idx="15">
                  <c:v>18368593.424764231</c:v>
                </c:pt>
                <c:pt idx="16">
                  <c:v>22441457.899685644</c:v>
                </c:pt>
                <c:pt idx="17">
                  <c:v>26514322.374607056</c:v>
                </c:pt>
                <c:pt idx="18">
                  <c:v>30587186.849528469</c:v>
                </c:pt>
                <c:pt idx="19">
                  <c:v>34660051.324449882</c:v>
                </c:pt>
                <c:pt idx="20">
                  <c:v>38732915.799371295</c:v>
                </c:pt>
                <c:pt idx="21">
                  <c:v>42805780.274292707</c:v>
                </c:pt>
                <c:pt idx="22">
                  <c:v>46878644.74921412</c:v>
                </c:pt>
                <c:pt idx="23">
                  <c:v>50951509.224135533</c:v>
                </c:pt>
                <c:pt idx="24">
                  <c:v>55024373.699056946</c:v>
                </c:pt>
                <c:pt idx="25">
                  <c:v>59097238.173978359</c:v>
                </c:pt>
                <c:pt idx="26">
                  <c:v>63170102.648899771</c:v>
                </c:pt>
                <c:pt idx="27">
                  <c:v>67242967.123821184</c:v>
                </c:pt>
                <c:pt idx="28">
                  <c:v>71315831.598742589</c:v>
                </c:pt>
                <c:pt idx="29">
                  <c:v>75388696.073663995</c:v>
                </c:pt>
                <c:pt idx="30">
                  <c:v>79461560.5485854</c:v>
                </c:pt>
                <c:pt idx="31">
                  <c:v>80361560.5485854</c:v>
                </c:pt>
                <c:pt idx="32">
                  <c:v>81111560.5485854</c:v>
                </c:pt>
                <c:pt idx="33">
                  <c:v>81411560.5485854</c:v>
                </c:pt>
                <c:pt idx="34">
                  <c:v>81711560.5485854</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Proj'!$A$115</c:f>
              <c:strCache>
                <c:ptCount val="1"/>
                <c:pt idx="0">
                  <c:v>Projected Expenditures</c:v>
                </c:pt>
              </c:strCache>
            </c:strRef>
          </c:tx>
          <c:marker>
            <c:symbol val="diamond"/>
            <c:size val="4"/>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18934.4462611288</c:v>
                </c:pt>
                <c:pt idx="1">
                  <c:v>37847.560954774657</c:v>
                </c:pt>
                <c:pt idx="2">
                  <c:v>161413.24361992755</c:v>
                </c:pt>
                <c:pt idx="3">
                  <c:v>353066.13918220554</c:v>
                </c:pt>
                <c:pt idx="4">
                  <c:v>574980.01825431688</c:v>
                </c:pt>
                <c:pt idx="5">
                  <c:v>993687.28047210746</c:v>
                </c:pt>
                <c:pt idx="6">
                  <c:v>1469133.8867708356</c:v>
                </c:pt>
                <c:pt idx="7">
                  <c:v>1967276.2307019387</c:v>
                </c:pt>
                <c:pt idx="8">
                  <c:v>2525940.5416527083</c:v>
                </c:pt>
                <c:pt idx="9">
                  <c:v>3331348.2566067348</c:v>
                </c:pt>
                <c:pt idx="10">
                  <c:v>4208625.8073966159</c:v>
                </c:pt>
                <c:pt idx="11">
                  <c:v>5085903.3581864964</c:v>
                </c:pt>
                <c:pt idx="12">
                  <c:v>6123018.3581864964</c:v>
                </c:pt>
                <c:pt idx="13">
                  <c:v>7160131.3581864964</c:v>
                </c:pt>
                <c:pt idx="14">
                  <c:v>8197244.3581864964</c:v>
                </c:pt>
                <c:pt idx="15">
                  <c:v>9234357.3581864964</c:v>
                </c:pt>
                <c:pt idx="16">
                  <c:v>10271470.358186496</c:v>
                </c:pt>
                <c:pt idx="17">
                  <c:v>11308583.358186496</c:v>
                </c:pt>
                <c:pt idx="18">
                  <c:v>12345696.358186496</c:v>
                </c:pt>
                <c:pt idx="19">
                  <c:v>13382809.358186496</c:v>
                </c:pt>
                <c:pt idx="20">
                  <c:v>14419922.358186496</c:v>
                </c:pt>
                <c:pt idx="21">
                  <c:v>15457035.358186496</c:v>
                </c:pt>
                <c:pt idx="22">
                  <c:v>16494148.358186496</c:v>
                </c:pt>
                <c:pt idx="23">
                  <c:v>17531261.358186498</c:v>
                </c:pt>
                <c:pt idx="24">
                  <c:v>18568374.358186498</c:v>
                </c:pt>
                <c:pt idx="25">
                  <c:v>19605487.358186498</c:v>
                </c:pt>
                <c:pt idx="26">
                  <c:v>20642600.358186498</c:v>
                </c:pt>
                <c:pt idx="27">
                  <c:v>21679713.358186498</c:v>
                </c:pt>
                <c:pt idx="28">
                  <c:v>22716826.358186498</c:v>
                </c:pt>
                <c:pt idx="29">
                  <c:v>23753939.358186498</c:v>
                </c:pt>
                <c:pt idx="30">
                  <c:v>24791052.358186498</c:v>
                </c:pt>
                <c:pt idx="31">
                  <c:v>24927226.78398075</c:v>
                </c:pt>
                <c:pt idx="32">
                  <c:v>25063401.209775001</c:v>
                </c:pt>
                <c:pt idx="33">
                  <c:v>25199575.635569252</c:v>
                </c:pt>
                <c:pt idx="34">
                  <c:v>25335750.061363503</c:v>
                </c:pt>
              </c:numCache>
            </c:numRef>
          </c:val>
          <c:smooth val="0"/>
          <c:extLst>
            <c:ext xmlns:c16="http://schemas.microsoft.com/office/drawing/2014/chart" uri="{C3380CC4-5D6E-409C-BE32-E72D297353CC}">
              <c16:uniqueId val="{00000000-F3F3-42F6-8455-6E44FE08C2E6}"/>
            </c:ext>
          </c:extLst>
        </c:ser>
        <c:ser>
          <c:idx val="2"/>
          <c:order val="1"/>
          <c:tx>
            <c:strRef>
              <c:f>'Financial Proj'!$A$117</c:f>
              <c:strCache>
                <c:ptCount val="1"/>
                <c:pt idx="0">
                  <c:v>Actual Expenditure</c:v>
                </c:pt>
              </c:strCache>
            </c:strRef>
          </c:tx>
          <c:marker>
            <c:symbol val="triangle"/>
            <c:size val="3"/>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1713080.4</c:v>
                </c:pt>
                <c:pt idx="16">
                  <c:v>1713080.4</c:v>
                </c:pt>
                <c:pt idx="17">
                  <c:v>1713080.4</c:v>
                </c:pt>
                <c:pt idx="18">
                  <c:v>1713080.4</c:v>
                </c:pt>
                <c:pt idx="19">
                  <c:v>1713080.4</c:v>
                </c:pt>
                <c:pt idx="20">
                  <c:v>1713080.4</c:v>
                </c:pt>
                <c:pt idx="21">
                  <c:v>1713080.4</c:v>
                </c:pt>
                <c:pt idx="22">
                  <c:v>1713080.4</c:v>
                </c:pt>
                <c:pt idx="23">
                  <c:v>1713080.4</c:v>
                </c:pt>
                <c:pt idx="24">
                  <c:v>1713080.4</c:v>
                </c:pt>
                <c:pt idx="25">
                  <c:v>1713080.4</c:v>
                </c:pt>
                <c:pt idx="26">
                  <c:v>1713080.4</c:v>
                </c:pt>
                <c:pt idx="27">
                  <c:v>1713080.4</c:v>
                </c:pt>
                <c:pt idx="28">
                  <c:v>1713080.4</c:v>
                </c:pt>
                <c:pt idx="29">
                  <c:v>1713080.4</c:v>
                </c:pt>
                <c:pt idx="30">
                  <c:v>1713080.4</c:v>
                </c:pt>
                <c:pt idx="31">
                  <c:v>1713080.4</c:v>
                </c:pt>
                <c:pt idx="32">
                  <c:v>1713080.4</c:v>
                </c:pt>
                <c:pt idx="33">
                  <c:v>1713080.4</c:v>
                </c:pt>
                <c:pt idx="34">
                  <c:v>1713080.4</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2</xdr:col>
      <xdr:colOff>710565</xdr:colOff>
      <xdr:row>23</xdr:row>
      <xdr:rowOff>9526</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168</xdr:row>
      <xdr:rowOff>152400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1.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2.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14.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178010</xdr:colOff>
      <xdr:row>120</xdr:row>
      <xdr:rowOff>4445</xdr:rowOff>
    </xdr:from>
    <xdr:to>
      <xdr:col>4</xdr:col>
      <xdr:colOff>75564</xdr:colOff>
      <xdr:row>137</xdr:row>
      <xdr:rowOff>169333</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74507</xdr:colOff>
      <xdr:row>151</xdr:row>
      <xdr:rowOff>107950</xdr:rowOff>
    </xdr:from>
    <xdr:to>
      <xdr:col>4</xdr:col>
      <xdr:colOff>388197</xdr:colOff>
      <xdr:row>170</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tabSelected="1" view="pageBreakPreview" zoomScaleNormal="100" zoomScaleSheetLayoutView="100" workbookViewId="0">
      <selection activeCell="B2" sqref="B2:O2"/>
    </sheetView>
  </sheetViews>
  <sheetFormatPr defaultRowHeight="15" x14ac:dyDescent="0.25"/>
  <cols>
    <col min="15" max="15" width="40.140625" customWidth="1"/>
  </cols>
  <sheetData>
    <row r="1" spans="2:15" ht="15.75" thickBot="1" x14ac:dyDescent="0.3"/>
    <row r="2" spans="2:15" ht="409.5" customHeight="1" thickBot="1" x14ac:dyDescent="0.3">
      <c r="B2" s="53" t="s">
        <v>82</v>
      </c>
      <c r="C2" s="54"/>
      <c r="D2" s="54"/>
      <c r="E2" s="54"/>
      <c r="F2" s="54"/>
      <c r="G2" s="54"/>
      <c r="H2" s="54"/>
      <c r="I2" s="54"/>
      <c r="J2" s="54"/>
      <c r="K2" s="54"/>
      <c r="L2" s="54"/>
      <c r="M2" s="54"/>
      <c r="N2" s="54"/>
      <c r="O2" s="55"/>
    </row>
    <row r="3" spans="2:15" x14ac:dyDescent="0.2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184"/>
  <sheetViews>
    <sheetView view="pageBreakPreview" topLeftCell="H1" zoomScaleNormal="100" zoomScaleSheetLayoutView="100" workbookViewId="0">
      <selection activeCell="Q142" sqref="Q142"/>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x14ac:dyDescent="0.25">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9" t="s">
        <v>26</v>
      </c>
      <c r="AB2" s="19" t="s">
        <v>27</v>
      </c>
      <c r="AC2" s="6" t="s">
        <v>28</v>
      </c>
      <c r="AD2" s="6" t="s">
        <v>29</v>
      </c>
      <c r="AE2" s="19" t="s">
        <v>30</v>
      </c>
      <c r="AF2" s="19" t="s">
        <v>31</v>
      </c>
      <c r="AG2" s="6" t="s">
        <v>32</v>
      </c>
      <c r="AH2" s="6" t="s">
        <v>33</v>
      </c>
      <c r="AI2" s="19" t="s">
        <v>34</v>
      </c>
      <c r="AJ2" s="19" t="s">
        <v>35</v>
      </c>
    </row>
    <row r="3" spans="1:36" x14ac:dyDescent="0.25">
      <c r="A3" s="5" t="s">
        <v>36</v>
      </c>
      <c r="B3">
        <f>SUM($B4:B4)</f>
        <v>0</v>
      </c>
      <c r="C3" s="16">
        <v>0</v>
      </c>
      <c r="D3" s="16">
        <v>0</v>
      </c>
      <c r="E3" s="16">
        <v>0</v>
      </c>
      <c r="F3" s="16">
        <f>E4+E3</f>
        <v>0</v>
      </c>
      <c r="G3" s="16">
        <f>F4+F3</f>
        <v>0</v>
      </c>
      <c r="H3" s="16">
        <v>0</v>
      </c>
      <c r="I3" s="16">
        <v>3</v>
      </c>
      <c r="J3" s="16">
        <f>I4+J4</f>
        <v>14.5</v>
      </c>
      <c r="K3" s="16">
        <f>J3+K4</f>
        <v>29.5</v>
      </c>
      <c r="L3" s="16">
        <f t="shared" ref="L3:V3" si="0">K3+L4</f>
        <v>44.5</v>
      </c>
      <c r="M3" s="16">
        <f t="shared" si="0"/>
        <v>84.5</v>
      </c>
      <c r="N3" s="16">
        <f t="shared" si="0"/>
        <v>144.5</v>
      </c>
      <c r="O3" s="16">
        <f t="shared" si="0"/>
        <v>204.5</v>
      </c>
      <c r="P3" s="16">
        <f t="shared" si="0"/>
        <v>264.5</v>
      </c>
      <c r="Q3" s="16">
        <f t="shared" si="0"/>
        <v>334.5</v>
      </c>
      <c r="R3" s="16">
        <f t="shared" si="0"/>
        <v>404.5</v>
      </c>
      <c r="S3" s="16">
        <f t="shared" si="0"/>
        <v>484.5</v>
      </c>
      <c r="T3" s="16">
        <f t="shared" si="0"/>
        <v>574.5</v>
      </c>
      <c r="U3" s="16">
        <f t="shared" si="0"/>
        <v>674.5</v>
      </c>
      <c r="V3" s="16">
        <f t="shared" si="0"/>
        <v>764.5</v>
      </c>
      <c r="W3" s="16">
        <f>V3+W4</f>
        <v>839.5</v>
      </c>
      <c r="X3" s="16">
        <f t="shared" ref="X3:AJ3" si="1">W3+X4</f>
        <v>914.5</v>
      </c>
      <c r="Y3" s="16">
        <f t="shared" si="1"/>
        <v>974.5</v>
      </c>
      <c r="Z3" s="16">
        <f t="shared" si="1"/>
        <v>1019.5</v>
      </c>
      <c r="AA3" s="16">
        <f t="shared" si="1"/>
        <v>1064.5</v>
      </c>
      <c r="AB3" s="16">
        <f t="shared" si="1"/>
        <v>1094.5</v>
      </c>
      <c r="AC3" s="16">
        <f t="shared" si="1"/>
        <v>1124.5</v>
      </c>
      <c r="AD3" s="16">
        <f t="shared" si="1"/>
        <v>1144.5</v>
      </c>
      <c r="AE3" s="16">
        <f t="shared" si="1"/>
        <v>1164.5</v>
      </c>
      <c r="AF3" s="16">
        <f t="shared" si="1"/>
        <v>1169.5</v>
      </c>
      <c r="AG3" s="16">
        <f t="shared" si="1"/>
        <v>1173.5</v>
      </c>
      <c r="AH3" s="16">
        <f t="shared" si="1"/>
        <v>1177.5</v>
      </c>
      <c r="AI3" s="16">
        <f t="shared" si="1"/>
        <v>1179.5</v>
      </c>
      <c r="AJ3" s="16">
        <f t="shared" si="1"/>
        <v>1181.5</v>
      </c>
    </row>
    <row r="4" spans="1:36" x14ac:dyDescent="0.25">
      <c r="A4" s="4" t="s">
        <v>37</v>
      </c>
      <c r="B4" s="16">
        <v>0</v>
      </c>
      <c r="C4" s="18">
        <v>0</v>
      </c>
      <c r="D4" s="18">
        <v>0</v>
      </c>
      <c r="E4" s="18">
        <v>0</v>
      </c>
      <c r="F4" s="18">
        <v>0</v>
      </c>
      <c r="G4" s="18">
        <v>0</v>
      </c>
      <c r="H4" s="18">
        <v>0</v>
      </c>
      <c r="I4" s="18">
        <v>2.5</v>
      </c>
      <c r="J4" s="18">
        <v>12</v>
      </c>
      <c r="K4" s="18">
        <v>15</v>
      </c>
      <c r="L4" s="18">
        <v>15</v>
      </c>
      <c r="M4" s="18">
        <v>40</v>
      </c>
      <c r="N4" s="18">
        <v>60</v>
      </c>
      <c r="O4" s="18">
        <v>60</v>
      </c>
      <c r="P4" s="18">
        <v>60</v>
      </c>
      <c r="Q4" s="18">
        <v>70</v>
      </c>
      <c r="R4" s="18">
        <v>70</v>
      </c>
      <c r="S4" s="18">
        <v>80</v>
      </c>
      <c r="T4" s="18">
        <v>90</v>
      </c>
      <c r="U4" s="18">
        <v>100</v>
      </c>
      <c r="V4" s="18">
        <v>90</v>
      </c>
      <c r="W4" s="18">
        <v>75</v>
      </c>
      <c r="X4" s="18">
        <v>75</v>
      </c>
      <c r="Y4" s="18">
        <v>60</v>
      </c>
      <c r="Z4" s="18">
        <v>45</v>
      </c>
      <c r="AA4" s="18">
        <v>45</v>
      </c>
      <c r="AB4" s="18">
        <v>30</v>
      </c>
      <c r="AC4" s="18">
        <v>30</v>
      </c>
      <c r="AD4" s="18">
        <v>20</v>
      </c>
      <c r="AE4" s="18">
        <v>20</v>
      </c>
      <c r="AF4" s="18">
        <v>5</v>
      </c>
      <c r="AG4" s="18">
        <v>4</v>
      </c>
      <c r="AH4" s="18">
        <v>4</v>
      </c>
      <c r="AI4" s="18">
        <v>2</v>
      </c>
      <c r="AJ4" s="18">
        <v>2</v>
      </c>
    </row>
    <row r="5" spans="1:36" x14ac:dyDescent="0.25">
      <c r="A5" s="4" t="s">
        <v>38</v>
      </c>
      <c r="B5">
        <f>SUM($B6:B6)</f>
        <v>0</v>
      </c>
      <c r="C5" s="11">
        <f>SUM($B6:C6)</f>
        <v>0</v>
      </c>
      <c r="D5" s="11">
        <f>SUM($B6:D6)</f>
        <v>0</v>
      </c>
      <c r="E5" s="11">
        <f>SUM($B6:E6)</f>
        <v>0</v>
      </c>
      <c r="F5" s="11">
        <f>SUM($B6:F6)</f>
        <v>0</v>
      </c>
      <c r="G5" s="11">
        <f>SUM($B6:G6)</f>
        <v>0</v>
      </c>
      <c r="H5" s="11">
        <f>SUM($B6:H6)</f>
        <v>0</v>
      </c>
      <c r="I5" s="11">
        <f>SUM($B6:I6)</f>
        <v>0</v>
      </c>
      <c r="J5" s="11">
        <f>SUM($B6:J6)</f>
        <v>0</v>
      </c>
      <c r="K5" s="11">
        <f>SUM($B6:K6)</f>
        <v>0</v>
      </c>
      <c r="L5" s="11">
        <f>SUM($B6:L6)</f>
        <v>0</v>
      </c>
      <c r="M5" s="11">
        <f>SUM($B6:M6)</f>
        <v>0</v>
      </c>
      <c r="N5" s="11">
        <f>SUM($B6:N6)</f>
        <v>0</v>
      </c>
      <c r="O5" s="11">
        <f>SUM($B6:O6)</f>
        <v>4</v>
      </c>
      <c r="P5" s="11">
        <f>SUM($B6:P6)</f>
        <v>5</v>
      </c>
      <c r="Q5" s="11">
        <f>SUM($B6:Q6)</f>
        <v>5</v>
      </c>
      <c r="R5" s="11">
        <f>SUM($B6:R6)</f>
        <v>5</v>
      </c>
      <c r="S5" s="11">
        <f>SUM($B6:S6)</f>
        <v>5</v>
      </c>
      <c r="T5" s="11">
        <f>SUM($B6:T6)</f>
        <v>5</v>
      </c>
      <c r="U5" s="11">
        <f>SUM($B6:U6)</f>
        <v>5</v>
      </c>
      <c r="V5" s="11">
        <f>SUM($B6:V6)</f>
        <v>5</v>
      </c>
      <c r="W5" s="11">
        <f>SUM($B6:W6)</f>
        <v>5</v>
      </c>
      <c r="X5" s="11">
        <f>SUM($B6:X6)</f>
        <v>5</v>
      </c>
      <c r="Y5" s="11">
        <f>SUM($B6:Y6)</f>
        <v>5</v>
      </c>
      <c r="Z5" s="11">
        <f>SUM($B6:Z6)</f>
        <v>5</v>
      </c>
      <c r="AA5" s="11">
        <f>SUM($B6:AA6)</f>
        <v>5</v>
      </c>
      <c r="AB5" s="11">
        <f>SUM($B6:AB6)</f>
        <v>5</v>
      </c>
      <c r="AC5" s="11">
        <f>SUM($B6:AC6)</f>
        <v>5</v>
      </c>
      <c r="AD5" s="11">
        <f>SUM($B6:AD6)</f>
        <v>5</v>
      </c>
      <c r="AE5" s="11">
        <f>SUM($B6:AE6)</f>
        <v>5</v>
      </c>
      <c r="AF5" s="11">
        <f>SUM($B6:AF6)</f>
        <v>5</v>
      </c>
      <c r="AG5" s="11">
        <f>SUM($B6:AG6)</f>
        <v>5</v>
      </c>
      <c r="AH5" s="11">
        <f>SUM($B6:AH6)</f>
        <v>5</v>
      </c>
      <c r="AI5" s="11">
        <f>SUM($B6:AI6)</f>
        <v>5</v>
      </c>
      <c r="AJ5" s="11">
        <f>SUM($B6:AJ6)</f>
        <v>5</v>
      </c>
    </row>
    <row r="6" spans="1:36" x14ac:dyDescent="0.25">
      <c r="A6" s="4" t="s">
        <v>39</v>
      </c>
      <c r="B6">
        <v>0</v>
      </c>
      <c r="C6" s="11">
        <v>0</v>
      </c>
      <c r="D6" s="11">
        <v>0</v>
      </c>
      <c r="E6" s="11">
        <v>0</v>
      </c>
      <c r="F6" s="11">
        <v>0</v>
      </c>
      <c r="G6" s="11">
        <v>0</v>
      </c>
      <c r="H6" s="11">
        <v>0</v>
      </c>
      <c r="I6" s="11">
        <v>0</v>
      </c>
      <c r="J6" s="11">
        <v>0</v>
      </c>
      <c r="K6" s="11">
        <v>0</v>
      </c>
      <c r="L6" s="11">
        <v>0</v>
      </c>
      <c r="M6" s="11">
        <v>0</v>
      </c>
      <c r="N6" s="11">
        <v>0</v>
      </c>
      <c r="O6" s="11">
        <v>4</v>
      </c>
      <c r="P6" s="11">
        <v>1</v>
      </c>
      <c r="Q6" s="11"/>
      <c r="R6" s="11"/>
      <c r="S6" s="11"/>
      <c r="T6" s="11"/>
      <c r="U6" s="11"/>
      <c r="V6" s="11"/>
      <c r="W6" s="11"/>
      <c r="X6" s="11"/>
      <c r="Y6" s="11"/>
      <c r="Z6" s="11"/>
      <c r="AA6" s="11"/>
      <c r="AB6" s="11"/>
      <c r="AC6" s="11"/>
      <c r="AD6" s="11"/>
      <c r="AE6" s="11"/>
      <c r="AF6" s="11"/>
      <c r="AG6" s="11"/>
      <c r="AH6" s="11"/>
      <c r="AI6" s="11"/>
      <c r="AJ6" s="11"/>
    </row>
    <row r="8" spans="1:36" x14ac:dyDescent="0.25">
      <c r="D8" s="22"/>
      <c r="E8" s="22"/>
      <c r="F8" s="22"/>
      <c r="G8" s="22"/>
      <c r="H8" s="22"/>
    </row>
    <row r="9" spans="1:36" x14ac:dyDescent="0.25">
      <c r="D9" s="21"/>
      <c r="E9" s="21"/>
      <c r="F9" s="21"/>
      <c r="G9" s="21"/>
      <c r="H9" s="22"/>
    </row>
    <row r="10" spans="1:36" x14ac:dyDescent="0.25">
      <c r="D10" s="21"/>
      <c r="E10" s="21">
        <v>50000</v>
      </c>
      <c r="F10" s="21" t="s">
        <v>40</v>
      </c>
      <c r="G10" s="21"/>
      <c r="H10" s="22"/>
    </row>
    <row r="11" spans="1:36" x14ac:dyDescent="0.25">
      <c r="D11" s="21"/>
      <c r="E11" s="21">
        <f t="shared" ref="E11:E17" si="2">E10*1.03</f>
        <v>51500</v>
      </c>
      <c r="F11" s="21">
        <v>2022</v>
      </c>
      <c r="G11" s="21"/>
      <c r="H11" s="22"/>
    </row>
    <row r="12" spans="1:36" x14ac:dyDescent="0.25">
      <c r="D12" s="21"/>
      <c r="E12" s="21">
        <f t="shared" si="2"/>
        <v>53045</v>
      </c>
      <c r="F12" s="21">
        <f>F11+1</f>
        <v>2023</v>
      </c>
      <c r="G12" s="21"/>
      <c r="H12" s="22"/>
    </row>
    <row r="13" spans="1:36" x14ac:dyDescent="0.25">
      <c r="D13" s="21"/>
      <c r="E13" s="21"/>
      <c r="F13" s="21">
        <f>F12+1</f>
        <v>2024</v>
      </c>
      <c r="G13" s="21"/>
      <c r="H13" s="22"/>
    </row>
    <row r="14" spans="1:36" x14ac:dyDescent="0.25">
      <c r="D14" s="21"/>
      <c r="E14" s="21">
        <f t="shared" si="2"/>
        <v>0</v>
      </c>
      <c r="F14" s="21">
        <f>F13+1</f>
        <v>2025</v>
      </c>
      <c r="G14" s="21"/>
      <c r="H14" s="22"/>
    </row>
    <row r="15" spans="1:36" x14ac:dyDescent="0.25">
      <c r="D15" s="21"/>
      <c r="E15" s="21">
        <f t="shared" si="2"/>
        <v>0</v>
      </c>
      <c r="F15" s="21">
        <v>2026</v>
      </c>
      <c r="G15" s="21"/>
      <c r="H15" s="22"/>
    </row>
    <row r="16" spans="1:36" x14ac:dyDescent="0.25">
      <c r="D16" s="21"/>
      <c r="E16" s="21">
        <f t="shared" si="2"/>
        <v>0</v>
      </c>
      <c r="F16" s="21">
        <v>2027</v>
      </c>
      <c r="G16" s="21"/>
      <c r="H16" s="22"/>
    </row>
    <row r="17" spans="1:36" x14ac:dyDescent="0.25">
      <c r="D17" s="21"/>
      <c r="E17" s="21">
        <f t="shared" si="2"/>
        <v>0</v>
      </c>
      <c r="F17" s="21">
        <v>2028</v>
      </c>
      <c r="G17" s="21"/>
      <c r="H17" s="22"/>
    </row>
    <row r="18" spans="1:36" x14ac:dyDescent="0.25">
      <c r="D18" s="21"/>
      <c r="E18" s="21"/>
      <c r="F18" s="21"/>
      <c r="G18" s="21"/>
      <c r="H18" s="22"/>
    </row>
    <row r="19" spans="1:36" x14ac:dyDescent="0.25">
      <c r="D19" s="21"/>
      <c r="E19" s="21"/>
      <c r="F19" s="21"/>
      <c r="G19" s="21"/>
      <c r="H19" s="22"/>
    </row>
    <row r="20" spans="1:36" x14ac:dyDescent="0.25">
      <c r="D20" s="21"/>
      <c r="E20" s="21"/>
      <c r="F20" s="21"/>
      <c r="G20" s="21"/>
      <c r="H20" s="22"/>
    </row>
    <row r="21" spans="1:36" x14ac:dyDescent="0.25">
      <c r="D21" s="21"/>
      <c r="E21" s="21"/>
      <c r="F21" s="21"/>
      <c r="G21" s="21"/>
      <c r="H21" s="22"/>
    </row>
    <row r="22" spans="1:36" x14ac:dyDescent="0.25">
      <c r="D22" s="22"/>
      <c r="E22" s="22"/>
      <c r="F22" s="22"/>
      <c r="G22" s="22"/>
      <c r="H22" s="22"/>
    </row>
    <row r="28" spans="1:36" x14ac:dyDescent="0.25">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9" t="s">
        <v>26</v>
      </c>
      <c r="AB28" s="19" t="s">
        <v>27</v>
      </c>
      <c r="AC28" s="6" t="s">
        <v>28</v>
      </c>
      <c r="AD28" s="6" t="s">
        <v>29</v>
      </c>
      <c r="AE28" s="19" t="s">
        <v>30</v>
      </c>
      <c r="AF28" s="19" t="s">
        <v>31</v>
      </c>
      <c r="AG28" s="6" t="s">
        <v>32</v>
      </c>
      <c r="AH28" s="6" t="s">
        <v>33</v>
      </c>
      <c r="AI28" s="19" t="s">
        <v>34</v>
      </c>
      <c r="AJ28" s="19" t="s">
        <v>35</v>
      </c>
    </row>
    <row r="29" spans="1:36" x14ac:dyDescent="0.25">
      <c r="A29" s="5" t="s">
        <v>36</v>
      </c>
      <c r="B29" s="1">
        <f>SUM($B30:B30)</f>
        <v>0</v>
      </c>
      <c r="C29" s="1">
        <f>SUM($B30:C30)</f>
        <v>0</v>
      </c>
      <c r="D29" s="1">
        <v>0</v>
      </c>
      <c r="E29" s="1">
        <v>0</v>
      </c>
      <c r="F29" s="1">
        <v>0</v>
      </c>
      <c r="G29" s="1">
        <v>0</v>
      </c>
      <c r="H29" s="1">
        <v>0</v>
      </c>
      <c r="I29" s="1">
        <v>0</v>
      </c>
      <c r="J29" s="1">
        <f>J30</f>
        <v>1</v>
      </c>
      <c r="K29" s="1">
        <f>J30+K30</f>
        <v>9</v>
      </c>
      <c r="L29" s="1">
        <f>K29+L30</f>
        <v>17</v>
      </c>
      <c r="M29" s="1">
        <f t="shared" ref="M29:W29" si="3">L29+M30</f>
        <v>25</v>
      </c>
      <c r="N29" s="1">
        <f t="shared" si="3"/>
        <v>50</v>
      </c>
      <c r="O29" s="1">
        <f t="shared" si="3"/>
        <v>85</v>
      </c>
      <c r="P29" s="1">
        <f t="shared" si="3"/>
        <v>120</v>
      </c>
      <c r="Q29" s="1">
        <f t="shared" si="3"/>
        <v>155</v>
      </c>
      <c r="R29" s="1">
        <f t="shared" si="3"/>
        <v>195</v>
      </c>
      <c r="S29" s="1">
        <f t="shared" si="3"/>
        <v>235</v>
      </c>
      <c r="T29" s="1">
        <f t="shared" si="3"/>
        <v>285</v>
      </c>
      <c r="U29" s="1">
        <f t="shared" si="3"/>
        <v>340</v>
      </c>
      <c r="V29" s="1">
        <f t="shared" si="3"/>
        <v>405</v>
      </c>
      <c r="W29" s="1">
        <f t="shared" si="3"/>
        <v>475</v>
      </c>
      <c r="X29" s="1">
        <f>W29+X30</f>
        <v>535</v>
      </c>
      <c r="Y29" s="1">
        <f>X29+Y30</f>
        <v>575</v>
      </c>
      <c r="Z29" s="1">
        <f>Y29+Z30</f>
        <v>610</v>
      </c>
      <c r="AA29" s="1">
        <f>Z29+AA30</f>
        <v>640</v>
      </c>
      <c r="AB29" s="1">
        <f t="shared" ref="AB29:AJ29" si="4">AA29+AB30</f>
        <v>670</v>
      </c>
      <c r="AC29" s="1">
        <f t="shared" si="4"/>
        <v>700</v>
      </c>
      <c r="AD29" s="1">
        <f t="shared" si="4"/>
        <v>725</v>
      </c>
      <c r="AE29" s="1">
        <f t="shared" si="4"/>
        <v>746</v>
      </c>
      <c r="AF29" s="1">
        <f t="shared" si="4"/>
        <v>767</v>
      </c>
      <c r="AG29" s="1">
        <f t="shared" si="4"/>
        <v>773</v>
      </c>
      <c r="AH29" s="1">
        <f t="shared" si="4"/>
        <v>778</v>
      </c>
      <c r="AI29" s="1">
        <f t="shared" si="4"/>
        <v>780</v>
      </c>
      <c r="AJ29" s="1">
        <f t="shared" si="4"/>
        <v>782</v>
      </c>
    </row>
    <row r="30" spans="1:36" x14ac:dyDescent="0.25">
      <c r="A30" s="4" t="s">
        <v>42</v>
      </c>
      <c r="B30" s="16">
        <v>0</v>
      </c>
      <c r="C30" s="18">
        <v>0</v>
      </c>
      <c r="D30" s="18">
        <v>0</v>
      </c>
      <c r="E30" s="18">
        <v>0</v>
      </c>
      <c r="F30" s="18">
        <v>0</v>
      </c>
      <c r="G30" s="18">
        <v>0</v>
      </c>
      <c r="H30" s="18">
        <v>0</v>
      </c>
      <c r="I30" s="18">
        <v>0</v>
      </c>
      <c r="J30" s="18">
        <v>1</v>
      </c>
      <c r="K30" s="18">
        <v>8</v>
      </c>
      <c r="L30" s="18">
        <v>8</v>
      </c>
      <c r="M30" s="18">
        <v>8</v>
      </c>
      <c r="N30" s="18">
        <v>25</v>
      </c>
      <c r="O30" s="18">
        <v>35</v>
      </c>
      <c r="P30" s="18">
        <v>35</v>
      </c>
      <c r="Q30" s="18">
        <v>35</v>
      </c>
      <c r="R30" s="18">
        <v>40</v>
      </c>
      <c r="S30" s="18">
        <v>40</v>
      </c>
      <c r="T30" s="18">
        <v>50</v>
      </c>
      <c r="U30" s="18">
        <v>55</v>
      </c>
      <c r="V30" s="18">
        <v>65</v>
      </c>
      <c r="W30" s="18">
        <v>70</v>
      </c>
      <c r="X30" s="18">
        <v>60</v>
      </c>
      <c r="Y30" s="18">
        <v>40</v>
      </c>
      <c r="Z30" s="18">
        <v>35</v>
      </c>
      <c r="AA30" s="18">
        <v>30</v>
      </c>
      <c r="AB30" s="18">
        <v>30</v>
      </c>
      <c r="AC30" s="18">
        <v>30</v>
      </c>
      <c r="AD30" s="18">
        <v>25</v>
      </c>
      <c r="AE30" s="18">
        <v>21</v>
      </c>
      <c r="AF30" s="18">
        <v>21</v>
      </c>
      <c r="AG30" s="18">
        <v>6</v>
      </c>
      <c r="AH30" s="18">
        <v>5</v>
      </c>
      <c r="AI30" s="18">
        <v>2</v>
      </c>
      <c r="AJ30" s="18">
        <v>2</v>
      </c>
    </row>
    <row r="31" spans="1:36" x14ac:dyDescent="0.25">
      <c r="A31" s="4" t="s">
        <v>38</v>
      </c>
      <c r="B31" s="1">
        <f>SUM($B32:B32)</f>
        <v>0</v>
      </c>
      <c r="C31" s="11">
        <f>SUM($B32:C32)</f>
        <v>0</v>
      </c>
      <c r="D31" s="11">
        <f>SUM($B32:D32)</f>
        <v>0</v>
      </c>
      <c r="E31" s="11">
        <f>SUM($B32:E32)</f>
        <v>0</v>
      </c>
      <c r="F31" s="11">
        <f>SUM($B32:F32)</f>
        <v>0</v>
      </c>
      <c r="G31" s="11">
        <f>SUM($B32:G32)</f>
        <v>0</v>
      </c>
      <c r="H31" s="11">
        <f>SUM($B32:H32)</f>
        <v>0</v>
      </c>
      <c r="I31" s="11">
        <f>SUM($B32:I32)</f>
        <v>0</v>
      </c>
      <c r="J31" s="11">
        <f>SUM($B32:J32)</f>
        <v>0</v>
      </c>
      <c r="K31" s="11">
        <f>SUM($B32:K32)</f>
        <v>0</v>
      </c>
      <c r="L31" s="11">
        <f>SUM($B32:L32)</f>
        <v>0</v>
      </c>
      <c r="M31" s="11">
        <f>SUM($B32:M32)</f>
        <v>0</v>
      </c>
      <c r="N31" s="11">
        <f>SUM($B32:N32)</f>
        <v>0</v>
      </c>
      <c r="O31" s="11">
        <f>SUM($B32:O32)</f>
        <v>0</v>
      </c>
      <c r="P31" s="11">
        <f>SUM($B32:P32)</f>
        <v>0</v>
      </c>
      <c r="Q31" s="11">
        <f>SUM($B32:Q32)</f>
        <v>0</v>
      </c>
      <c r="R31" s="11">
        <f>SUM($B32:R32)</f>
        <v>0</v>
      </c>
      <c r="S31" s="11">
        <f>SUM($B32:S32)</f>
        <v>0</v>
      </c>
      <c r="T31" s="11">
        <f>SUM($B32:T32)</f>
        <v>0</v>
      </c>
      <c r="U31" s="11">
        <f>SUM($B32:U32)</f>
        <v>0</v>
      </c>
      <c r="V31" s="11">
        <f>SUM($B32:V32)</f>
        <v>0</v>
      </c>
      <c r="W31" s="11">
        <f>SUM($B32:W32)</f>
        <v>0</v>
      </c>
      <c r="X31" s="11">
        <f>SUM($B32:X32)</f>
        <v>0</v>
      </c>
      <c r="Y31" s="11">
        <f>SUM($B32:Y32)</f>
        <v>0</v>
      </c>
      <c r="Z31" s="11">
        <f>SUM($B32:Z32)</f>
        <v>0</v>
      </c>
      <c r="AA31" s="11">
        <f>SUM($B32:AA32)</f>
        <v>0</v>
      </c>
      <c r="AB31" s="11">
        <f>SUM($B32:AB32)</f>
        <v>0</v>
      </c>
      <c r="AC31" s="11">
        <f>SUM($B32:AC32)</f>
        <v>0</v>
      </c>
      <c r="AD31" s="11">
        <f>SUM($B32:AD32)</f>
        <v>0</v>
      </c>
      <c r="AE31" s="11">
        <f>SUM($B32:AE32)</f>
        <v>0</v>
      </c>
      <c r="AF31" s="11">
        <f>SUM($B32:AF32)</f>
        <v>0</v>
      </c>
      <c r="AG31" s="11">
        <f>SUM($B32:AG32)</f>
        <v>0</v>
      </c>
      <c r="AH31" s="11">
        <f>SUM($B32:AH32)</f>
        <v>0</v>
      </c>
      <c r="AI31" s="11">
        <f>SUM($B32:AI32)</f>
        <v>0</v>
      </c>
      <c r="AJ31" s="11">
        <f>SUM($B32:AJ32)</f>
        <v>0</v>
      </c>
    </row>
    <row r="32" spans="1:36" x14ac:dyDescent="0.25">
      <c r="A32" s="4" t="s">
        <v>43</v>
      </c>
      <c r="B32">
        <v>0</v>
      </c>
      <c r="C32" s="11">
        <v>0</v>
      </c>
      <c r="D32" s="11">
        <v>0</v>
      </c>
      <c r="E32" s="11">
        <v>0</v>
      </c>
      <c r="F32" s="11">
        <v>0</v>
      </c>
      <c r="G32" s="11">
        <v>0</v>
      </c>
      <c r="H32" s="11">
        <v>0</v>
      </c>
      <c r="I32" s="11">
        <v>0</v>
      </c>
      <c r="J32" s="11">
        <v>0</v>
      </c>
      <c r="K32" s="11">
        <v>0</v>
      </c>
      <c r="L32" s="11">
        <v>0</v>
      </c>
      <c r="M32" s="11">
        <v>0</v>
      </c>
      <c r="N32" s="11">
        <v>0</v>
      </c>
      <c r="O32" s="11">
        <v>0</v>
      </c>
      <c r="P32" s="11">
        <v>0</v>
      </c>
      <c r="Q32" s="11"/>
      <c r="R32" s="11"/>
      <c r="S32" s="11"/>
      <c r="T32" s="11"/>
      <c r="U32" s="11"/>
      <c r="V32" s="11"/>
      <c r="W32" s="11"/>
      <c r="X32" s="11"/>
      <c r="Y32" s="11"/>
      <c r="Z32" s="11"/>
      <c r="AA32" s="11"/>
      <c r="AB32" s="11"/>
      <c r="AC32" s="11"/>
      <c r="AD32" s="11"/>
      <c r="AE32" s="11"/>
      <c r="AF32" s="11"/>
      <c r="AG32" s="11"/>
      <c r="AH32" s="11"/>
      <c r="AI32" s="11"/>
      <c r="AJ32" s="11"/>
    </row>
    <row r="34" spans="7:7" x14ac:dyDescent="0.25">
      <c r="G34" s="20"/>
    </row>
    <row r="52" spans="1:36" x14ac:dyDescent="0.25">
      <c r="A52" s="3" t="s">
        <v>78</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9" t="s">
        <v>26</v>
      </c>
      <c r="AB52" s="19" t="s">
        <v>27</v>
      </c>
      <c r="AC52" s="6" t="s">
        <v>28</v>
      </c>
      <c r="AD52" s="6" t="s">
        <v>29</v>
      </c>
      <c r="AE52" s="19" t="s">
        <v>30</v>
      </c>
      <c r="AF52" s="19" t="s">
        <v>31</v>
      </c>
      <c r="AG52" s="6" t="s">
        <v>32</v>
      </c>
      <c r="AH52" s="6" t="s">
        <v>33</v>
      </c>
      <c r="AI52" s="19" t="s">
        <v>34</v>
      </c>
      <c r="AJ52" s="19" t="s">
        <v>35</v>
      </c>
    </row>
    <row r="53" spans="1:36" x14ac:dyDescent="0.25">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25">
      <c r="A54" s="4" t="s">
        <v>76</v>
      </c>
      <c r="B54">
        <v>0</v>
      </c>
      <c r="C54" s="32">
        <v>0</v>
      </c>
      <c r="D54" s="32">
        <v>0</v>
      </c>
      <c r="E54" s="32">
        <v>0</v>
      </c>
      <c r="F54" s="32">
        <v>0</v>
      </c>
      <c r="G54" s="32">
        <v>0</v>
      </c>
      <c r="H54" s="32">
        <v>0</v>
      </c>
      <c r="I54" s="32">
        <v>0</v>
      </c>
      <c r="J54" s="32">
        <v>0</v>
      </c>
      <c r="K54" s="32">
        <v>0</v>
      </c>
      <c r="L54" s="32">
        <v>0</v>
      </c>
      <c r="M54" s="32">
        <v>0</v>
      </c>
      <c r="N54" s="32">
        <v>0</v>
      </c>
      <c r="O54" s="32">
        <v>0</v>
      </c>
      <c r="P54" s="32">
        <v>0</v>
      </c>
      <c r="Q54" s="32">
        <v>0</v>
      </c>
      <c r="R54" s="32">
        <v>0</v>
      </c>
      <c r="S54" s="32">
        <v>0</v>
      </c>
      <c r="T54" s="32">
        <v>0</v>
      </c>
      <c r="U54" s="32">
        <v>0</v>
      </c>
      <c r="V54" s="32">
        <v>20</v>
      </c>
      <c r="W54" s="32">
        <v>20</v>
      </c>
      <c r="X54" s="32">
        <v>20</v>
      </c>
      <c r="Y54" s="32">
        <v>30</v>
      </c>
      <c r="Z54" s="32">
        <v>30</v>
      </c>
      <c r="AA54" s="32">
        <v>0</v>
      </c>
      <c r="AB54" s="32">
        <v>0</v>
      </c>
      <c r="AC54" s="32">
        <v>0</v>
      </c>
      <c r="AD54" s="32">
        <v>0</v>
      </c>
      <c r="AE54" s="32">
        <v>0</v>
      </c>
      <c r="AF54" s="32">
        <v>0</v>
      </c>
      <c r="AG54" s="32">
        <v>0</v>
      </c>
      <c r="AH54" s="32">
        <v>38</v>
      </c>
      <c r="AI54" s="32">
        <v>0</v>
      </c>
      <c r="AJ54" s="32">
        <v>0</v>
      </c>
    </row>
    <row r="55" spans="1:36" x14ac:dyDescent="0.25">
      <c r="A55" s="4" t="s">
        <v>38</v>
      </c>
      <c r="B55">
        <f>SUM($B56:B56)</f>
        <v>0</v>
      </c>
      <c r="C55" s="11">
        <f>B55+C56</f>
        <v>0</v>
      </c>
      <c r="D55" s="11">
        <f t="shared" ref="D55:AH55" si="8">C55+D56</f>
        <v>0</v>
      </c>
      <c r="E55" s="11">
        <f t="shared" si="8"/>
        <v>0</v>
      </c>
      <c r="F55" s="51">
        <f t="shared" si="8"/>
        <v>0</v>
      </c>
      <c r="G55" s="11">
        <f t="shared" si="8"/>
        <v>0</v>
      </c>
      <c r="H55" s="11">
        <f t="shared" si="8"/>
        <v>0</v>
      </c>
      <c r="I55" s="11">
        <f t="shared" si="8"/>
        <v>0</v>
      </c>
      <c r="J55" s="11">
        <f t="shared" si="8"/>
        <v>0</v>
      </c>
      <c r="K55" s="11">
        <f t="shared" si="8"/>
        <v>0</v>
      </c>
      <c r="L55" s="11">
        <f t="shared" si="8"/>
        <v>0</v>
      </c>
      <c r="M55" s="11">
        <f t="shared" si="8"/>
        <v>0</v>
      </c>
      <c r="N55" s="11">
        <f t="shared" si="8"/>
        <v>0</v>
      </c>
      <c r="O55" s="11">
        <f t="shared" si="8"/>
        <v>0</v>
      </c>
      <c r="P55" s="11">
        <f t="shared" si="8"/>
        <v>32</v>
      </c>
      <c r="Q55" s="11">
        <f t="shared" si="8"/>
        <v>32</v>
      </c>
      <c r="R55" s="11">
        <f t="shared" si="8"/>
        <v>32</v>
      </c>
      <c r="S55" s="11">
        <f t="shared" si="8"/>
        <v>32</v>
      </c>
      <c r="T55" s="11">
        <f t="shared" si="8"/>
        <v>32</v>
      </c>
      <c r="U55" s="11">
        <f t="shared" si="8"/>
        <v>32</v>
      </c>
      <c r="V55" s="11">
        <f t="shared" si="8"/>
        <v>32</v>
      </c>
      <c r="W55" s="11">
        <f t="shared" si="8"/>
        <v>32</v>
      </c>
      <c r="X55" s="11">
        <f t="shared" si="8"/>
        <v>32</v>
      </c>
      <c r="Y55" s="11" t="e">
        <f t="shared" si="8"/>
        <v>#VALUE!</v>
      </c>
      <c r="Z55" s="11" t="e">
        <f t="shared" si="8"/>
        <v>#VALUE!</v>
      </c>
      <c r="AA55" s="11" t="e">
        <f t="shared" si="8"/>
        <v>#VALUE!</v>
      </c>
      <c r="AB55" s="11" t="e">
        <f t="shared" si="8"/>
        <v>#VALUE!</v>
      </c>
      <c r="AC55" s="11" t="e">
        <f t="shared" si="8"/>
        <v>#VALUE!</v>
      </c>
      <c r="AD55" s="11" t="e">
        <f t="shared" si="8"/>
        <v>#VALUE!</v>
      </c>
      <c r="AE55" s="11" t="e">
        <f t="shared" si="8"/>
        <v>#VALUE!</v>
      </c>
      <c r="AF55" s="11" t="e">
        <f t="shared" si="8"/>
        <v>#VALUE!</v>
      </c>
      <c r="AG55" s="11" t="e">
        <f t="shared" si="8"/>
        <v>#VALUE!</v>
      </c>
      <c r="AH55" s="11" t="e">
        <f t="shared" si="8"/>
        <v>#VALUE!</v>
      </c>
      <c r="AI55" s="11" t="e">
        <f t="shared" ref="AI55" si="9">AH55+AI56</f>
        <v>#VALUE!</v>
      </c>
      <c r="AJ55" s="11" t="e">
        <f t="shared" ref="AJ55" si="10">AI55+AJ56</f>
        <v>#VALUE!</v>
      </c>
    </row>
    <row r="56" spans="1:36" x14ac:dyDescent="0.25">
      <c r="A56" s="4" t="s">
        <v>77</v>
      </c>
      <c r="B56">
        <v>0</v>
      </c>
      <c r="C56" s="11">
        <v>0</v>
      </c>
      <c r="D56" s="11">
        <v>0</v>
      </c>
      <c r="E56" s="11">
        <v>0</v>
      </c>
      <c r="F56" s="51">
        <v>0</v>
      </c>
      <c r="G56" s="11">
        <v>0</v>
      </c>
      <c r="H56" s="11">
        <v>0</v>
      </c>
      <c r="I56" s="11">
        <v>0</v>
      </c>
      <c r="J56" s="11">
        <v>0</v>
      </c>
      <c r="K56" s="11">
        <v>0</v>
      </c>
      <c r="L56" s="11">
        <v>0</v>
      </c>
      <c r="M56" s="11">
        <v>0</v>
      </c>
      <c r="N56" s="11">
        <v>0</v>
      </c>
      <c r="O56" s="11">
        <v>0</v>
      </c>
      <c r="P56" s="11">
        <v>32</v>
      </c>
      <c r="Q56" s="11"/>
      <c r="R56" s="11">
        <v>0</v>
      </c>
      <c r="S56" s="11">
        <v>0</v>
      </c>
      <c r="T56" s="11">
        <v>0</v>
      </c>
      <c r="U56" s="11">
        <v>0</v>
      </c>
      <c r="V56" s="11">
        <v>0</v>
      </c>
      <c r="W56" s="11">
        <v>0</v>
      </c>
      <c r="X56" s="11"/>
      <c r="Y56" s="11" t="s">
        <v>83</v>
      </c>
      <c r="Z56" s="11"/>
      <c r="AA56" s="11"/>
      <c r="AB56" s="11"/>
      <c r="AC56" s="11"/>
      <c r="AD56" s="11"/>
      <c r="AE56" s="11"/>
      <c r="AF56" s="11"/>
      <c r="AG56" s="11"/>
      <c r="AH56" s="11"/>
      <c r="AI56" s="11"/>
      <c r="AJ56" s="11"/>
    </row>
    <row r="57" spans="1:3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25">
      <c r="F59" s="29"/>
      <c r="G59" s="29"/>
      <c r="H59" s="29"/>
      <c r="I59" s="29"/>
      <c r="J59" s="30"/>
      <c r="K59" s="30"/>
      <c r="L59" s="30"/>
      <c r="M59" s="30"/>
      <c r="N59" s="30"/>
      <c r="O59" s="29"/>
      <c r="Q59" s="29"/>
    </row>
    <row r="60" spans="1:36" x14ac:dyDescent="0.25">
      <c r="F60" s="29"/>
      <c r="G60" s="29"/>
      <c r="H60" s="29"/>
      <c r="I60" s="29"/>
      <c r="J60" s="30"/>
      <c r="K60" s="30"/>
      <c r="L60" s="30"/>
      <c r="M60" s="30"/>
      <c r="N60" s="30"/>
      <c r="O60" s="29"/>
      <c r="Q60" s="29"/>
    </row>
    <row r="61" spans="1:36" x14ac:dyDescent="0.25">
      <c r="F61" s="29"/>
      <c r="G61" s="29"/>
      <c r="H61" s="29"/>
      <c r="I61" s="29"/>
      <c r="J61" s="30"/>
      <c r="K61" s="30"/>
      <c r="L61" s="30"/>
      <c r="M61" s="30"/>
      <c r="N61" s="30"/>
      <c r="O61" s="29"/>
      <c r="Q61" s="29"/>
    </row>
    <row r="62" spans="1:36" x14ac:dyDescent="0.25">
      <c r="F62" s="29"/>
      <c r="G62" s="29"/>
      <c r="H62" s="29"/>
      <c r="I62" s="29"/>
      <c r="J62" s="30"/>
      <c r="K62" s="30"/>
      <c r="L62" s="30"/>
      <c r="M62" s="30"/>
      <c r="N62" s="30"/>
      <c r="O62" s="29"/>
      <c r="Q62" s="29"/>
    </row>
    <row r="63" spans="1:36" x14ac:dyDescent="0.25">
      <c r="F63" s="29"/>
      <c r="G63" s="29"/>
      <c r="H63" s="29"/>
      <c r="I63" s="29"/>
      <c r="J63" s="30"/>
      <c r="K63" s="30"/>
      <c r="L63" s="30"/>
      <c r="M63" s="30"/>
      <c r="N63" s="30"/>
      <c r="O63" s="29"/>
      <c r="Q63" s="29"/>
    </row>
    <row r="64" spans="1:36" x14ac:dyDescent="0.25">
      <c r="F64" s="29"/>
      <c r="G64" s="29"/>
      <c r="H64" s="29"/>
      <c r="I64" s="29"/>
      <c r="J64" s="30"/>
      <c r="K64" s="30"/>
      <c r="L64" s="30"/>
      <c r="M64" s="30"/>
      <c r="N64" s="30"/>
      <c r="O64" s="29"/>
      <c r="Q64" s="29"/>
    </row>
    <row r="65" spans="1:36" x14ac:dyDescent="0.25">
      <c r="F65" s="29"/>
      <c r="G65" s="29"/>
      <c r="H65" s="29"/>
      <c r="I65" s="29"/>
      <c r="J65" s="30"/>
      <c r="K65" s="30"/>
      <c r="L65" s="30"/>
      <c r="M65" s="30"/>
      <c r="N65" s="30"/>
      <c r="O65" s="29"/>
      <c r="Q65" s="29"/>
    </row>
    <row r="66" spans="1:36" x14ac:dyDescent="0.25">
      <c r="F66" s="29"/>
      <c r="G66" s="29"/>
      <c r="H66" s="29"/>
      <c r="I66" s="29"/>
      <c r="J66" s="30"/>
      <c r="K66" s="30"/>
      <c r="L66" s="30"/>
      <c r="M66" s="30"/>
      <c r="N66" s="30"/>
      <c r="O66" s="29"/>
      <c r="Q66" s="29"/>
    </row>
    <row r="67" spans="1:36" x14ac:dyDescent="0.25">
      <c r="F67" s="29"/>
      <c r="G67" s="29"/>
      <c r="H67" s="29"/>
      <c r="I67" s="29"/>
      <c r="J67" s="30"/>
      <c r="K67" s="30"/>
      <c r="L67" s="30"/>
      <c r="M67" s="30"/>
      <c r="N67" s="30"/>
      <c r="O67" s="29"/>
      <c r="Q67" s="29"/>
    </row>
    <row r="68" spans="1:36" x14ac:dyDescent="0.25">
      <c r="F68" s="29"/>
      <c r="G68" s="29"/>
      <c r="H68" s="29"/>
      <c r="I68" s="29"/>
      <c r="J68" s="30"/>
      <c r="K68" s="30"/>
      <c r="L68" s="30"/>
      <c r="M68" s="30"/>
      <c r="N68" s="30"/>
      <c r="O68" s="29"/>
      <c r="Q68" s="29"/>
    </row>
    <row r="69" spans="1:36" x14ac:dyDescent="0.25">
      <c r="F69" s="29"/>
      <c r="G69" s="29"/>
      <c r="H69" s="29"/>
      <c r="I69" s="29"/>
      <c r="J69" s="30"/>
      <c r="K69" s="30"/>
      <c r="L69" s="30"/>
      <c r="M69" s="30"/>
      <c r="N69" s="30"/>
      <c r="O69" s="29"/>
      <c r="Q69" s="29"/>
    </row>
    <row r="70" spans="1:36" x14ac:dyDescent="0.25">
      <c r="F70" s="29"/>
      <c r="G70" s="29"/>
      <c r="H70" s="29"/>
      <c r="I70" s="29"/>
      <c r="J70" s="30"/>
      <c r="K70" s="30"/>
      <c r="L70" s="30"/>
      <c r="M70" s="30"/>
      <c r="N70" s="30"/>
      <c r="O70" s="29"/>
      <c r="Q70" s="29"/>
    </row>
    <row r="71" spans="1:36" x14ac:dyDescent="0.25">
      <c r="F71" s="29"/>
      <c r="G71" s="29"/>
      <c r="H71" s="29"/>
      <c r="I71" s="29"/>
      <c r="J71" s="30"/>
      <c r="K71" s="30"/>
      <c r="L71" s="30"/>
      <c r="M71" s="30"/>
      <c r="N71" s="30"/>
      <c r="O71" s="29"/>
      <c r="Q71" s="29"/>
    </row>
    <row r="72" spans="1:36" x14ac:dyDescent="0.25">
      <c r="F72" s="29"/>
      <c r="G72" s="29"/>
      <c r="H72" s="29"/>
      <c r="I72" s="29"/>
      <c r="J72" s="30"/>
      <c r="K72" s="30"/>
      <c r="L72" s="30"/>
      <c r="M72" s="30"/>
      <c r="N72" s="30"/>
      <c r="O72" s="29"/>
      <c r="Q72" s="29"/>
    </row>
    <row r="73" spans="1:36" x14ac:dyDescent="0.25">
      <c r="F73" s="29"/>
      <c r="G73" s="29"/>
      <c r="H73" s="29"/>
      <c r="I73" s="29"/>
      <c r="J73" s="30"/>
      <c r="K73" s="30"/>
      <c r="L73" s="30"/>
      <c r="M73" s="30"/>
      <c r="N73" s="30"/>
      <c r="O73" s="29"/>
      <c r="Q73" s="29"/>
    </row>
    <row r="79" spans="1:36" x14ac:dyDescent="0.25">
      <c r="A79" s="3" t="s">
        <v>79</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9" t="s">
        <v>26</v>
      </c>
      <c r="AB79" s="19" t="s">
        <v>27</v>
      </c>
      <c r="AC79" s="6" t="s">
        <v>28</v>
      </c>
      <c r="AD79" s="6" t="s">
        <v>29</v>
      </c>
      <c r="AE79" s="19" t="s">
        <v>30</v>
      </c>
      <c r="AF79" s="19" t="s">
        <v>31</v>
      </c>
      <c r="AG79" s="6" t="s">
        <v>32</v>
      </c>
      <c r="AH79" s="6" t="s">
        <v>33</v>
      </c>
      <c r="AI79" s="19" t="s">
        <v>34</v>
      </c>
      <c r="AJ79" s="19" t="s">
        <v>35</v>
      </c>
    </row>
    <row r="80" spans="1:36" x14ac:dyDescent="0.25">
      <c r="A80" s="5" t="s">
        <v>36</v>
      </c>
      <c r="B80" s="1">
        <f>SUM($B81:B81)</f>
        <v>0</v>
      </c>
      <c r="C80" s="1">
        <f>B80+C81</f>
        <v>0</v>
      </c>
      <c r="D80" s="1">
        <f t="shared" ref="D80:AH80" si="11">C80+D81</f>
        <v>0</v>
      </c>
      <c r="E80" s="1">
        <f t="shared" si="11"/>
        <v>0</v>
      </c>
      <c r="F80" s="1">
        <f t="shared" si="11"/>
        <v>0</v>
      </c>
      <c r="G80" s="1">
        <f t="shared" si="11"/>
        <v>0</v>
      </c>
      <c r="H80" s="1">
        <f t="shared" si="11"/>
        <v>0</v>
      </c>
      <c r="I80" s="1">
        <f t="shared" si="11"/>
        <v>0</v>
      </c>
      <c r="J80" s="1">
        <f t="shared" si="11"/>
        <v>0</v>
      </c>
      <c r="K80" s="1">
        <f t="shared" si="11"/>
        <v>0</v>
      </c>
      <c r="L80" s="1">
        <f t="shared" si="11"/>
        <v>0</v>
      </c>
      <c r="M80" s="1">
        <f t="shared" si="11"/>
        <v>0</v>
      </c>
      <c r="N80" s="1">
        <f t="shared" si="11"/>
        <v>0</v>
      </c>
      <c r="O80" s="1">
        <f t="shared" si="11"/>
        <v>0</v>
      </c>
      <c r="P80" s="1">
        <f t="shared" si="11"/>
        <v>0</v>
      </c>
      <c r="Q80" s="1">
        <f t="shared" si="11"/>
        <v>0</v>
      </c>
      <c r="R80" s="1">
        <f t="shared" si="11"/>
        <v>0</v>
      </c>
      <c r="S80" s="1">
        <f t="shared" si="11"/>
        <v>0</v>
      </c>
      <c r="T80" s="1">
        <f t="shared" si="11"/>
        <v>0</v>
      </c>
      <c r="U80" s="1">
        <f t="shared" si="11"/>
        <v>10</v>
      </c>
      <c r="V80" s="1">
        <f t="shared" si="11"/>
        <v>10</v>
      </c>
      <c r="W80" s="1">
        <f t="shared" si="11"/>
        <v>10</v>
      </c>
      <c r="X80" s="1">
        <f t="shared" si="11"/>
        <v>10</v>
      </c>
      <c r="Y80" s="1">
        <f t="shared" si="11"/>
        <v>30</v>
      </c>
      <c r="Z80" s="1">
        <f t="shared" si="11"/>
        <v>30</v>
      </c>
      <c r="AA80" s="1">
        <f t="shared" si="11"/>
        <v>30</v>
      </c>
      <c r="AB80" s="1">
        <f t="shared" si="11"/>
        <v>30</v>
      </c>
      <c r="AC80" s="1">
        <f t="shared" si="11"/>
        <v>30</v>
      </c>
      <c r="AD80" s="1">
        <f t="shared" si="11"/>
        <v>41</v>
      </c>
      <c r="AE80" s="1">
        <f t="shared" si="11"/>
        <v>41</v>
      </c>
      <c r="AF80" s="1">
        <f t="shared" si="11"/>
        <v>41</v>
      </c>
      <c r="AG80" s="1">
        <f t="shared" si="11"/>
        <v>41</v>
      </c>
      <c r="AH80" s="1">
        <f t="shared" si="11"/>
        <v>41</v>
      </c>
      <c r="AI80" s="1">
        <f t="shared" ref="AI80" si="12">AH80+AI81</f>
        <v>41</v>
      </c>
      <c r="AJ80" s="1">
        <f t="shared" ref="AJ80" si="13">AI80+AJ81</f>
        <v>41</v>
      </c>
    </row>
    <row r="81" spans="1:36" x14ac:dyDescent="0.25">
      <c r="A81" s="4" t="s">
        <v>76</v>
      </c>
      <c r="B81" s="1">
        <v>0</v>
      </c>
      <c r="C81" s="48">
        <v>0</v>
      </c>
      <c r="D81" s="48">
        <v>0</v>
      </c>
      <c r="E81" s="48">
        <v>0</v>
      </c>
      <c r="F81" s="48">
        <v>0</v>
      </c>
      <c r="G81" s="48">
        <v>0</v>
      </c>
      <c r="H81" s="48">
        <v>0</v>
      </c>
      <c r="I81" s="48">
        <v>0</v>
      </c>
      <c r="J81" s="48">
        <v>0</v>
      </c>
      <c r="K81" s="48">
        <v>0</v>
      </c>
      <c r="L81" s="48">
        <v>0</v>
      </c>
      <c r="M81" s="48">
        <v>0</v>
      </c>
      <c r="N81" s="48">
        <v>0</v>
      </c>
      <c r="O81" s="48">
        <v>0</v>
      </c>
      <c r="P81" s="48">
        <v>0</v>
      </c>
      <c r="Q81" s="48">
        <v>0</v>
      </c>
      <c r="R81" s="48">
        <v>0</v>
      </c>
      <c r="S81" s="48">
        <v>0</v>
      </c>
      <c r="T81" s="48">
        <v>0</v>
      </c>
      <c r="U81" s="48">
        <v>10</v>
      </c>
      <c r="V81" s="48">
        <v>0</v>
      </c>
      <c r="W81" s="48">
        <v>0</v>
      </c>
      <c r="X81" s="48">
        <v>0</v>
      </c>
      <c r="Y81" s="48">
        <v>20</v>
      </c>
      <c r="Z81" s="48">
        <v>0</v>
      </c>
      <c r="AA81" s="48">
        <v>0</v>
      </c>
      <c r="AB81" s="32">
        <v>0</v>
      </c>
      <c r="AC81" s="32">
        <v>0</v>
      </c>
      <c r="AD81" s="32">
        <v>11</v>
      </c>
      <c r="AE81" s="48">
        <v>0</v>
      </c>
      <c r="AF81" s="32">
        <v>0</v>
      </c>
      <c r="AG81" s="32">
        <v>0</v>
      </c>
      <c r="AH81" s="32">
        <v>0</v>
      </c>
      <c r="AI81" s="32">
        <v>0</v>
      </c>
      <c r="AJ81" s="32">
        <v>0</v>
      </c>
    </row>
    <row r="82" spans="1:36" x14ac:dyDescent="0.25">
      <c r="A82" s="4" t="s">
        <v>38</v>
      </c>
      <c r="B82" s="1">
        <f>SUM($B83:B83)</f>
        <v>0</v>
      </c>
      <c r="C82" s="49">
        <f>SUM($B83:C83)</f>
        <v>0</v>
      </c>
      <c r="D82" s="49">
        <f>SUM($B83:D83)</f>
        <v>0</v>
      </c>
      <c r="E82" s="49">
        <f>SUM($B83:E83)</f>
        <v>0</v>
      </c>
      <c r="F82" s="49">
        <f>SUM($B83:F83)</f>
        <v>0</v>
      </c>
      <c r="G82" s="49">
        <f>SUM($B83:G83)</f>
        <v>0</v>
      </c>
      <c r="H82" s="49">
        <f>SUM($B83:H83)</f>
        <v>0</v>
      </c>
      <c r="I82" s="49">
        <f>SUM($B83:I83)</f>
        <v>0</v>
      </c>
      <c r="J82" s="49">
        <f>SUM($B83:J83)</f>
        <v>0</v>
      </c>
      <c r="K82" s="49">
        <f>SUM($B83:K83)</f>
        <v>0</v>
      </c>
      <c r="L82" s="49">
        <f>SUM($B83:L83)</f>
        <v>0</v>
      </c>
      <c r="M82" s="49">
        <f>SUM($B83:M83)</f>
        <v>0</v>
      </c>
      <c r="N82" s="49">
        <f>SUM($B83:N83)</f>
        <v>0</v>
      </c>
      <c r="O82" s="49">
        <f>SUM($B83:O83)</f>
        <v>0</v>
      </c>
      <c r="P82" s="49">
        <f>SUM($B83:P83)</f>
        <v>0</v>
      </c>
      <c r="Q82" s="49">
        <f>SUM($B83:Q83)</f>
        <v>0</v>
      </c>
      <c r="R82" s="49">
        <f>SUM($B83:R83)</f>
        <v>0</v>
      </c>
      <c r="S82" s="49">
        <f>SUM($B83:S83)</f>
        <v>0</v>
      </c>
      <c r="T82" s="49">
        <f>SUM($B83:T83)</f>
        <v>0</v>
      </c>
      <c r="U82" s="49">
        <f>SUM($B83:U83)</f>
        <v>0</v>
      </c>
      <c r="V82" s="49">
        <f>SUM($B83:V83)</f>
        <v>0</v>
      </c>
      <c r="W82" s="49">
        <f>SUM($B83:W83)</f>
        <v>0</v>
      </c>
      <c r="X82" s="49">
        <f>SUM($B83:X83)</f>
        <v>0</v>
      </c>
      <c r="Y82" s="49">
        <f>SUM($B83:Y83)</f>
        <v>0</v>
      </c>
      <c r="Z82" s="49">
        <f>SUM($B83:Z83)</f>
        <v>0</v>
      </c>
      <c r="AA82" s="49">
        <f>SUM($B83:AA83)</f>
        <v>0</v>
      </c>
      <c r="AB82" s="49">
        <f>SUM($B83:AB83)</f>
        <v>0</v>
      </c>
      <c r="AC82" s="49">
        <f>SUM($B83:AC83)</f>
        <v>0</v>
      </c>
      <c r="AD82" s="49">
        <f>SUM($B83:AD83)</f>
        <v>0</v>
      </c>
      <c r="AE82" s="49">
        <f>SUM($B83:AE83)</f>
        <v>0</v>
      </c>
      <c r="AF82" s="49">
        <f>SUM($B83:AF83)</f>
        <v>0</v>
      </c>
      <c r="AG82" s="49">
        <f>SUM($B83:AG83)</f>
        <v>0</v>
      </c>
      <c r="AH82" s="49">
        <f>SUM($B83:AH83)</f>
        <v>0</v>
      </c>
      <c r="AI82" s="49">
        <f>SUM($B83:AI83)</f>
        <v>0</v>
      </c>
      <c r="AJ82" s="49">
        <f>SUM($B83:AJ83)</f>
        <v>0</v>
      </c>
    </row>
    <row r="83" spans="1:36" x14ac:dyDescent="0.25">
      <c r="A83" s="4" t="s">
        <v>81</v>
      </c>
      <c r="B83">
        <v>0</v>
      </c>
      <c r="C83" s="11">
        <v>0</v>
      </c>
      <c r="D83" s="11">
        <v>0</v>
      </c>
      <c r="E83" s="11">
        <v>0</v>
      </c>
      <c r="F83" s="11">
        <v>0</v>
      </c>
      <c r="G83" s="11">
        <v>0</v>
      </c>
      <c r="H83" s="11">
        <v>0</v>
      </c>
      <c r="I83" s="11">
        <v>0</v>
      </c>
      <c r="J83" s="11">
        <v>0</v>
      </c>
      <c r="K83" s="11">
        <v>0</v>
      </c>
      <c r="L83" s="11">
        <v>0</v>
      </c>
      <c r="M83" s="11">
        <v>0</v>
      </c>
      <c r="N83" s="11">
        <v>0</v>
      </c>
      <c r="O83" s="11">
        <v>0</v>
      </c>
      <c r="P83" s="11">
        <v>0</v>
      </c>
      <c r="Q83" s="11"/>
      <c r="R83" s="11"/>
      <c r="S83" s="11"/>
      <c r="T83" s="11"/>
      <c r="U83" s="11"/>
      <c r="V83" s="11"/>
      <c r="W83" s="11"/>
      <c r="X83" s="11"/>
      <c r="Y83" s="11"/>
      <c r="Z83" s="11"/>
      <c r="AA83" s="11"/>
      <c r="AB83" s="11"/>
      <c r="AC83" s="11"/>
      <c r="AD83" s="11"/>
      <c r="AE83" s="11"/>
      <c r="AF83" s="11"/>
      <c r="AG83" s="11"/>
      <c r="AH83" s="11"/>
      <c r="AI83" s="11"/>
      <c r="AJ83" s="11"/>
    </row>
    <row r="84" spans="1:36" x14ac:dyDescent="0.25">
      <c r="A84" s="50"/>
      <c r="F84" s="29"/>
      <c r="G84" s="29"/>
      <c r="H84" s="29"/>
      <c r="I84" s="29"/>
      <c r="J84" s="29"/>
      <c r="K84" s="30"/>
      <c r="L84" s="30"/>
      <c r="M84" s="30"/>
      <c r="N84" s="30"/>
      <c r="O84" s="29"/>
      <c r="Q84" s="29"/>
    </row>
    <row r="102" spans="1:36" x14ac:dyDescent="0.25">
      <c r="A102" s="3" t="s">
        <v>50</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9" t="s">
        <v>26</v>
      </c>
      <c r="AB102" s="19" t="s">
        <v>27</v>
      </c>
      <c r="AC102" s="6" t="s">
        <v>28</v>
      </c>
      <c r="AD102" s="6" t="s">
        <v>29</v>
      </c>
      <c r="AE102" s="19" t="s">
        <v>30</v>
      </c>
      <c r="AF102" s="19" t="s">
        <v>31</v>
      </c>
      <c r="AG102" s="6" t="s">
        <v>32</v>
      </c>
      <c r="AH102" s="6" t="s">
        <v>33</v>
      </c>
      <c r="AI102" s="19" t="s">
        <v>34</v>
      </c>
      <c r="AJ102" s="19" t="s">
        <v>35</v>
      </c>
    </row>
    <row r="103" spans="1:36" x14ac:dyDescent="0.25">
      <c r="A103" s="5" t="s">
        <v>51</v>
      </c>
      <c r="B103" s="26">
        <f>SUM($B104:B104)</f>
        <v>0</v>
      </c>
      <c r="C103" s="26">
        <f>B103+C104</f>
        <v>0</v>
      </c>
      <c r="D103" s="26">
        <f t="shared" ref="D103:AJ103" si="14">C103+D104</f>
        <v>0</v>
      </c>
      <c r="E103" s="26">
        <f t="shared" si="14"/>
        <v>0</v>
      </c>
      <c r="F103" s="26">
        <f t="shared" si="14"/>
        <v>0</v>
      </c>
      <c r="G103" s="26">
        <f t="shared" si="14"/>
        <v>0</v>
      </c>
      <c r="H103" s="26">
        <f t="shared" si="14"/>
        <v>0</v>
      </c>
      <c r="I103" s="26">
        <f t="shared" si="14"/>
        <v>0</v>
      </c>
      <c r="J103" s="26">
        <f t="shared" si="14"/>
        <v>0</v>
      </c>
      <c r="K103" s="26">
        <f t="shared" si="14"/>
        <v>0</v>
      </c>
      <c r="L103" s="26">
        <f t="shared" si="14"/>
        <v>0</v>
      </c>
      <c r="M103" s="26">
        <f t="shared" si="14"/>
        <v>0</v>
      </c>
      <c r="N103" s="26">
        <f t="shared" si="14"/>
        <v>0</v>
      </c>
      <c r="O103" s="26">
        <f t="shared" si="14"/>
        <v>0</v>
      </c>
      <c r="P103" s="26">
        <f t="shared" si="14"/>
        <v>3</v>
      </c>
      <c r="Q103" s="26">
        <f t="shared" si="14"/>
        <v>3</v>
      </c>
      <c r="R103" s="26">
        <f t="shared" si="14"/>
        <v>3</v>
      </c>
      <c r="S103" s="26">
        <f t="shared" si="14"/>
        <v>3</v>
      </c>
      <c r="T103" s="26">
        <f t="shared" si="14"/>
        <v>7</v>
      </c>
      <c r="U103" s="26">
        <f t="shared" si="14"/>
        <v>7</v>
      </c>
      <c r="V103" s="26">
        <f t="shared" si="14"/>
        <v>11</v>
      </c>
      <c r="W103" s="26">
        <f t="shared" si="14"/>
        <v>11</v>
      </c>
      <c r="X103" s="26">
        <f t="shared" si="14"/>
        <v>15</v>
      </c>
      <c r="Y103" s="26">
        <f t="shared" si="14"/>
        <v>15</v>
      </c>
      <c r="Z103" s="26">
        <f t="shared" si="14"/>
        <v>15</v>
      </c>
      <c r="AA103" s="26">
        <f t="shared" si="14"/>
        <v>15</v>
      </c>
      <c r="AB103" s="26">
        <f t="shared" si="14"/>
        <v>15</v>
      </c>
      <c r="AC103" s="26">
        <f t="shared" si="14"/>
        <v>15</v>
      </c>
      <c r="AD103" s="26">
        <f t="shared" si="14"/>
        <v>15</v>
      </c>
      <c r="AE103" s="26">
        <f t="shared" si="14"/>
        <v>15</v>
      </c>
      <c r="AF103" s="26">
        <f t="shared" si="14"/>
        <v>19</v>
      </c>
      <c r="AG103" s="26">
        <f t="shared" si="14"/>
        <v>19</v>
      </c>
      <c r="AH103" s="26">
        <f t="shared" si="14"/>
        <v>19</v>
      </c>
      <c r="AI103" s="26">
        <f t="shared" si="14"/>
        <v>19</v>
      </c>
      <c r="AJ103" s="26">
        <f t="shared" si="14"/>
        <v>19</v>
      </c>
    </row>
    <row r="104" spans="1:36" x14ac:dyDescent="0.25">
      <c r="A104" s="4" t="s">
        <v>52</v>
      </c>
      <c r="B104" s="1">
        <f t="shared" ref="B104:AI104" si="15">SUM(B110,B112,B114,B116,,B118)</f>
        <v>0</v>
      </c>
      <c r="C104" s="27">
        <f t="shared" si="15"/>
        <v>0</v>
      </c>
      <c r="D104" s="27">
        <f t="shared" si="15"/>
        <v>0</v>
      </c>
      <c r="E104" s="27">
        <f t="shared" si="15"/>
        <v>0</v>
      </c>
      <c r="F104" s="27">
        <f t="shared" si="15"/>
        <v>0</v>
      </c>
      <c r="G104" s="27">
        <f t="shared" si="15"/>
        <v>0</v>
      </c>
      <c r="H104" s="27">
        <f t="shared" si="15"/>
        <v>0</v>
      </c>
      <c r="I104" s="27">
        <v>0</v>
      </c>
      <c r="J104" s="27">
        <v>0</v>
      </c>
      <c r="K104" s="27">
        <v>0</v>
      </c>
      <c r="L104" s="27">
        <f t="shared" si="15"/>
        <v>0</v>
      </c>
      <c r="M104" s="27">
        <v>0</v>
      </c>
      <c r="N104" s="27">
        <v>0</v>
      </c>
      <c r="O104" s="27">
        <f t="shared" si="15"/>
        <v>0</v>
      </c>
      <c r="P104" s="27">
        <v>3</v>
      </c>
      <c r="Q104" s="27">
        <v>0</v>
      </c>
      <c r="R104" s="27">
        <v>0</v>
      </c>
      <c r="S104" s="27">
        <v>0</v>
      </c>
      <c r="T104" s="27">
        <v>4</v>
      </c>
      <c r="U104" s="27">
        <v>0</v>
      </c>
      <c r="V104" s="27">
        <v>4</v>
      </c>
      <c r="W104" s="27">
        <f t="shared" si="15"/>
        <v>0</v>
      </c>
      <c r="X104" s="27">
        <v>4</v>
      </c>
      <c r="Y104" s="27">
        <f t="shared" si="15"/>
        <v>0</v>
      </c>
      <c r="Z104" s="27">
        <f t="shared" si="15"/>
        <v>0</v>
      </c>
      <c r="AA104" s="27">
        <f t="shared" si="15"/>
        <v>0</v>
      </c>
      <c r="AB104" s="27">
        <f t="shared" si="15"/>
        <v>0</v>
      </c>
      <c r="AC104" s="27">
        <f t="shared" si="15"/>
        <v>0</v>
      </c>
      <c r="AD104" s="27">
        <f t="shared" si="15"/>
        <v>0</v>
      </c>
      <c r="AE104" s="27">
        <f t="shared" si="15"/>
        <v>0</v>
      </c>
      <c r="AF104" s="27">
        <v>4</v>
      </c>
      <c r="AG104" s="27">
        <f t="shared" si="15"/>
        <v>0</v>
      </c>
      <c r="AH104" s="27">
        <f t="shared" si="15"/>
        <v>0</v>
      </c>
      <c r="AI104" s="27">
        <f t="shared" si="15"/>
        <v>0</v>
      </c>
      <c r="AJ104" s="27">
        <v>0</v>
      </c>
    </row>
    <row r="105" spans="1:36" x14ac:dyDescent="0.25">
      <c r="A105" s="4" t="s">
        <v>53</v>
      </c>
      <c r="B105" s="1">
        <f>SUM($B106:B106)</f>
        <v>0</v>
      </c>
      <c r="C105" s="28">
        <f>B105+C106</f>
        <v>0</v>
      </c>
      <c r="D105" s="28">
        <f t="shared" ref="D105:AJ105" si="16">C105+D106</f>
        <v>0</v>
      </c>
      <c r="E105" s="28">
        <f t="shared" ref="E105" si="17">D105+E106</f>
        <v>0</v>
      </c>
      <c r="F105" s="28">
        <f t="shared" ref="F105" si="18">E105+F106</f>
        <v>0</v>
      </c>
      <c r="G105" s="28">
        <f t="shared" ref="G105" si="19">F105+G106</f>
        <v>0</v>
      </c>
      <c r="H105" s="28">
        <f t="shared" ref="H105" si="20">G105+H106</f>
        <v>0</v>
      </c>
      <c r="I105" s="28">
        <f t="shared" ref="I105" si="21">H105+I106</f>
        <v>0</v>
      </c>
      <c r="J105" s="28">
        <f t="shared" ref="J105" si="22">I105+J106</f>
        <v>0</v>
      </c>
      <c r="K105" s="28">
        <f t="shared" ref="K105" si="23">J105+K106</f>
        <v>0</v>
      </c>
      <c r="L105" s="28">
        <f t="shared" ref="L105" si="24">K105+L106</f>
        <v>0</v>
      </c>
      <c r="M105" s="28">
        <f t="shared" ref="M105" si="25">L105+M106</f>
        <v>0</v>
      </c>
      <c r="N105" s="28">
        <f t="shared" ref="N105" si="26">M105+N106</f>
        <v>0</v>
      </c>
      <c r="O105" s="28">
        <f t="shared" ref="O105" si="27">N105+O106</f>
        <v>0</v>
      </c>
      <c r="P105" s="28">
        <f t="shared" ref="P105" si="28">O105+P106</f>
        <v>0</v>
      </c>
      <c r="Q105" s="28">
        <f t="shared" ref="Q105" si="29">P105+Q106</f>
        <v>0</v>
      </c>
      <c r="R105" s="28">
        <f t="shared" ref="R105" si="30">Q105+R106</f>
        <v>0</v>
      </c>
      <c r="S105" s="28">
        <f t="shared" ref="S105" si="31">R105+S106</f>
        <v>0</v>
      </c>
      <c r="T105" s="28">
        <f t="shared" ref="T105" si="32">S105+T106</f>
        <v>0</v>
      </c>
      <c r="U105" s="28">
        <f t="shared" ref="U105" si="33">T105+U106</f>
        <v>0</v>
      </c>
      <c r="V105" s="28">
        <f t="shared" ref="V105" si="34">U105+V106</f>
        <v>0</v>
      </c>
      <c r="W105" s="28">
        <f t="shared" ref="W105" si="35">V105+W106</f>
        <v>0</v>
      </c>
      <c r="X105" s="28">
        <f t="shared" ref="X105" si="36">W105+X106</f>
        <v>0</v>
      </c>
      <c r="Y105" s="28">
        <f t="shared" ref="Y105" si="37">X105+Y106</f>
        <v>0</v>
      </c>
      <c r="Z105" s="28">
        <f t="shared" ref="Z105" si="38">Y105+Z106</f>
        <v>0</v>
      </c>
      <c r="AA105" s="28">
        <f t="shared" ref="AA105" si="39">Z105+AA106</f>
        <v>0</v>
      </c>
      <c r="AB105" s="28">
        <f t="shared" ref="AB105" si="40">AA105+AB106</f>
        <v>0</v>
      </c>
      <c r="AC105" s="28">
        <f t="shared" ref="AC105" si="41">AB105+AC106</f>
        <v>0</v>
      </c>
      <c r="AD105" s="28">
        <f t="shared" ref="AD105" si="42">AC105+AD106</f>
        <v>0</v>
      </c>
      <c r="AE105" s="28">
        <f t="shared" ref="AE105" si="43">AD105+AE106</f>
        <v>0</v>
      </c>
      <c r="AF105" s="28">
        <f t="shared" ref="AF105" si="44">AE105+AF106</f>
        <v>0</v>
      </c>
      <c r="AG105" s="28">
        <f t="shared" ref="AG105" si="45">AF105+AG106</f>
        <v>0</v>
      </c>
      <c r="AH105" s="28">
        <f t="shared" ref="AH105" si="46">AG105+AH106</f>
        <v>0</v>
      </c>
      <c r="AI105" s="28">
        <f t="shared" ref="AI105" si="47">AH105+AI106</f>
        <v>0</v>
      </c>
      <c r="AJ105" s="28">
        <f t="shared" ref="AJ105" si="48">AI105+AJ106</f>
        <v>0</v>
      </c>
    </row>
    <row r="106" spans="1:36" x14ac:dyDescent="0.25">
      <c r="A106" s="4" t="s">
        <v>54</v>
      </c>
      <c r="B106" s="1">
        <v>0</v>
      </c>
      <c r="C106" s="11">
        <v>0</v>
      </c>
      <c r="D106" s="11">
        <v>0</v>
      </c>
      <c r="E106" s="11">
        <v>0</v>
      </c>
      <c r="F106" s="11">
        <v>0</v>
      </c>
      <c r="G106" s="11">
        <v>0</v>
      </c>
      <c r="H106" s="11">
        <v>0</v>
      </c>
      <c r="I106" s="11">
        <v>0</v>
      </c>
      <c r="J106" s="11">
        <v>0</v>
      </c>
      <c r="K106" s="11">
        <v>0</v>
      </c>
      <c r="L106" s="11">
        <v>0</v>
      </c>
      <c r="M106" s="11">
        <v>0</v>
      </c>
      <c r="N106" s="11">
        <v>0</v>
      </c>
      <c r="O106" s="11">
        <v>0</v>
      </c>
      <c r="P106" s="11">
        <v>0</v>
      </c>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25">
      <c r="F107" s="29"/>
      <c r="G107" s="29"/>
      <c r="H107" s="29"/>
      <c r="I107" s="29"/>
      <c r="J107" s="30"/>
      <c r="K107" s="30"/>
      <c r="L107" s="30"/>
      <c r="M107" s="30"/>
      <c r="N107" s="30"/>
      <c r="O107" s="29"/>
      <c r="Q107" s="29"/>
    </row>
    <row r="108" spans="1:36" x14ac:dyDescent="0.25">
      <c r="A108" s="31" t="s">
        <v>55</v>
      </c>
      <c r="F108" s="29"/>
      <c r="G108" s="29"/>
      <c r="H108" s="29"/>
      <c r="I108" s="29"/>
      <c r="J108" s="30"/>
      <c r="K108" s="30"/>
      <c r="L108" s="30"/>
      <c r="M108" s="30"/>
      <c r="N108" s="30"/>
      <c r="O108" s="29"/>
      <c r="Q108" s="29"/>
    </row>
    <row r="109" spans="1:36" x14ac:dyDescent="0.25">
      <c r="A109" t="s">
        <v>56</v>
      </c>
      <c r="F109" s="29"/>
      <c r="G109" s="29"/>
      <c r="H109" s="29"/>
      <c r="I109" s="29"/>
      <c r="J109" s="30"/>
      <c r="K109" s="30"/>
      <c r="L109" s="30"/>
      <c r="M109" s="30"/>
      <c r="N109" s="30"/>
      <c r="O109" s="29"/>
      <c r="Q109" s="29"/>
    </row>
    <row r="110" spans="1:36" x14ac:dyDescent="0.25">
      <c r="A110" s="4" t="s">
        <v>57</v>
      </c>
      <c r="B110">
        <v>0</v>
      </c>
      <c r="C110" s="32"/>
      <c r="D110" s="32"/>
      <c r="E110" s="32"/>
      <c r="F110" s="33"/>
      <c r="G110" s="33"/>
      <c r="H110" s="33"/>
      <c r="I110" s="33"/>
      <c r="J110" s="34"/>
      <c r="K110" s="34"/>
      <c r="L110" s="34"/>
      <c r="M110" s="34"/>
      <c r="N110" s="34"/>
      <c r="O110" s="33"/>
      <c r="P110" s="32"/>
      <c r="Q110" s="33"/>
      <c r="R110" s="32"/>
      <c r="S110" s="32"/>
      <c r="T110" s="32"/>
      <c r="U110" s="32"/>
      <c r="V110" s="32"/>
      <c r="W110" s="32"/>
      <c r="X110" s="32"/>
      <c r="Y110" s="32"/>
      <c r="Z110" s="32"/>
      <c r="AA110" s="32"/>
      <c r="AB110" s="32"/>
      <c r="AC110" s="32"/>
      <c r="AD110" s="32"/>
      <c r="AE110" s="32"/>
      <c r="AF110" s="32"/>
      <c r="AG110" s="32"/>
      <c r="AH110" s="32"/>
      <c r="AI110" s="32"/>
      <c r="AJ110" s="32"/>
    </row>
    <row r="111" spans="1:36" x14ac:dyDescent="0.25">
      <c r="A111" t="s">
        <v>58</v>
      </c>
      <c r="F111" s="29"/>
      <c r="G111" s="29"/>
      <c r="H111" s="29"/>
      <c r="I111" s="29"/>
      <c r="J111" s="30"/>
      <c r="K111" s="30"/>
      <c r="L111" s="30"/>
      <c r="M111" s="30"/>
      <c r="N111" s="30"/>
      <c r="O111" s="29"/>
      <c r="Q111" s="29"/>
    </row>
    <row r="112" spans="1:36" x14ac:dyDescent="0.25">
      <c r="A112" s="4" t="s">
        <v>57</v>
      </c>
      <c r="B112">
        <v>0</v>
      </c>
      <c r="C112" s="32"/>
      <c r="D112" s="32"/>
      <c r="E112" s="32"/>
      <c r="F112" s="33"/>
      <c r="G112" s="33"/>
      <c r="H112" s="33"/>
      <c r="I112" s="33"/>
      <c r="J112" s="34"/>
      <c r="K112" s="34"/>
      <c r="L112" s="34"/>
      <c r="M112" s="34"/>
      <c r="N112" s="34"/>
      <c r="O112" s="33"/>
      <c r="P112" s="32"/>
      <c r="Q112" s="33"/>
      <c r="R112" s="32"/>
      <c r="S112" s="32"/>
      <c r="T112" s="32"/>
      <c r="U112" s="32"/>
      <c r="V112" s="32"/>
      <c r="W112" s="32"/>
      <c r="X112" s="32"/>
      <c r="Y112" s="32"/>
      <c r="Z112" s="32"/>
      <c r="AA112" s="32"/>
      <c r="AB112" s="32"/>
      <c r="AC112" s="32"/>
      <c r="AD112" s="32"/>
      <c r="AE112" s="32"/>
      <c r="AF112" s="32"/>
      <c r="AG112" s="32"/>
      <c r="AH112" s="32"/>
      <c r="AI112" s="32"/>
      <c r="AJ112" s="32"/>
    </row>
    <row r="113" spans="1:36" x14ac:dyDescent="0.25">
      <c r="A113" t="s">
        <v>59</v>
      </c>
      <c r="F113" s="29"/>
      <c r="G113" s="29"/>
      <c r="H113" s="29"/>
      <c r="I113" s="29"/>
      <c r="J113" s="30"/>
      <c r="K113" s="30"/>
      <c r="L113" s="30"/>
      <c r="M113" s="30"/>
      <c r="N113" s="30"/>
      <c r="O113" s="29"/>
      <c r="Q113" s="29"/>
    </row>
    <row r="114" spans="1:36" x14ac:dyDescent="0.25">
      <c r="A114" s="4" t="s">
        <v>57</v>
      </c>
      <c r="B114">
        <v>0</v>
      </c>
      <c r="C114" s="32"/>
      <c r="D114" s="32"/>
      <c r="E114" s="32"/>
      <c r="F114" s="33"/>
      <c r="G114" s="33"/>
      <c r="H114" s="33"/>
      <c r="I114" s="33"/>
      <c r="J114" s="34"/>
      <c r="K114" s="34"/>
      <c r="L114" s="34"/>
      <c r="M114" s="34"/>
      <c r="N114" s="34"/>
      <c r="O114" s="33"/>
      <c r="P114" s="32"/>
      <c r="Q114" s="33"/>
      <c r="R114" s="32"/>
      <c r="S114" s="32"/>
      <c r="T114" s="32"/>
      <c r="U114" s="32"/>
      <c r="V114" s="32"/>
      <c r="W114" s="32"/>
      <c r="X114" s="32"/>
      <c r="Y114" s="32"/>
      <c r="Z114" s="32"/>
      <c r="AA114" s="32"/>
      <c r="AB114" s="32"/>
      <c r="AC114" s="32"/>
      <c r="AD114" s="32"/>
      <c r="AE114" s="32"/>
      <c r="AF114" s="32"/>
      <c r="AG114" s="32"/>
      <c r="AH114" s="32"/>
      <c r="AI114" s="32"/>
      <c r="AJ114" s="32"/>
    </row>
    <row r="115" spans="1:36" x14ac:dyDescent="0.25">
      <c r="A115" t="s">
        <v>60</v>
      </c>
      <c r="F115" s="29"/>
      <c r="G115" s="29"/>
      <c r="H115" s="29"/>
      <c r="I115" s="29"/>
      <c r="J115" s="30"/>
      <c r="K115" s="30"/>
      <c r="L115" s="30"/>
      <c r="M115" s="30"/>
      <c r="N115" s="30"/>
      <c r="O115" s="29"/>
      <c r="Q115" s="29"/>
    </row>
    <row r="116" spans="1:36" x14ac:dyDescent="0.25">
      <c r="A116" s="4" t="s">
        <v>57</v>
      </c>
      <c r="B116">
        <v>0</v>
      </c>
      <c r="C116" s="32"/>
      <c r="D116" s="32"/>
      <c r="E116" s="32"/>
      <c r="F116" s="33"/>
      <c r="G116" s="33"/>
      <c r="H116" s="33"/>
      <c r="I116" s="33"/>
      <c r="J116" s="34"/>
      <c r="K116" s="34"/>
      <c r="L116" s="34"/>
      <c r="M116" s="34"/>
      <c r="N116" s="34"/>
      <c r="O116" s="33"/>
      <c r="P116" s="32"/>
      <c r="Q116" s="33"/>
      <c r="R116" s="32"/>
      <c r="S116" s="32"/>
      <c r="T116" s="32"/>
      <c r="U116" s="32"/>
      <c r="V116" s="32"/>
      <c r="W116" s="32"/>
      <c r="X116" s="32"/>
      <c r="Y116" s="32"/>
      <c r="Z116" s="32"/>
      <c r="AA116" s="32"/>
      <c r="AB116" s="32"/>
      <c r="AC116" s="32"/>
      <c r="AD116" s="32"/>
      <c r="AE116" s="32"/>
      <c r="AF116" s="32"/>
      <c r="AG116" s="32"/>
      <c r="AH116" s="32"/>
      <c r="AI116" s="32"/>
      <c r="AJ116" s="32"/>
    </row>
    <row r="117" spans="1:36" x14ac:dyDescent="0.25">
      <c r="A117" t="s">
        <v>61</v>
      </c>
      <c r="F117" s="29"/>
      <c r="G117" s="29"/>
      <c r="H117" s="29"/>
      <c r="I117" s="29"/>
      <c r="J117" s="30"/>
      <c r="K117" s="30"/>
      <c r="L117" s="30"/>
      <c r="M117" s="30"/>
      <c r="N117" s="30"/>
      <c r="O117" s="29"/>
      <c r="Q117" s="29"/>
    </row>
    <row r="118" spans="1:36" x14ac:dyDescent="0.25">
      <c r="A118" s="4" t="s">
        <v>57</v>
      </c>
      <c r="B118">
        <v>0</v>
      </c>
      <c r="C118" s="32"/>
      <c r="D118" s="32"/>
      <c r="E118" s="32"/>
      <c r="F118" s="33"/>
      <c r="G118" s="33"/>
      <c r="H118" s="33"/>
      <c r="I118" s="32"/>
      <c r="J118" s="34"/>
      <c r="K118" s="34"/>
      <c r="L118" s="34"/>
      <c r="M118" s="34"/>
      <c r="N118" s="34"/>
      <c r="O118" s="33"/>
      <c r="P118" s="32"/>
      <c r="Q118" s="33"/>
      <c r="R118" s="32"/>
      <c r="S118" s="32"/>
      <c r="T118" s="32"/>
      <c r="U118" s="32"/>
      <c r="V118" s="32"/>
      <c r="W118" s="32"/>
      <c r="X118" s="32"/>
      <c r="Y118" s="32"/>
      <c r="Z118" s="32"/>
      <c r="AA118" s="32"/>
      <c r="AB118" s="32"/>
      <c r="AC118" s="32"/>
      <c r="AD118" s="32"/>
      <c r="AE118" s="32"/>
      <c r="AF118" s="32"/>
      <c r="AG118" s="32"/>
      <c r="AH118" s="32"/>
      <c r="AI118" s="32"/>
      <c r="AJ118" s="32"/>
    </row>
    <row r="119" spans="1:36" x14ac:dyDescent="0.25">
      <c r="A119" s="4"/>
      <c r="C119" s="32"/>
      <c r="D119" s="32"/>
      <c r="E119" s="32"/>
      <c r="F119" s="33"/>
      <c r="G119" s="33"/>
      <c r="H119" s="33"/>
      <c r="I119" s="32"/>
      <c r="J119" s="34"/>
      <c r="K119" s="34"/>
      <c r="L119" s="34"/>
      <c r="M119" s="34"/>
      <c r="N119" s="34"/>
      <c r="O119" s="33"/>
      <c r="P119" s="32"/>
      <c r="Q119" s="33"/>
      <c r="R119" s="32"/>
      <c r="S119" s="32"/>
      <c r="T119" s="32"/>
      <c r="U119" s="32"/>
      <c r="V119" s="32"/>
      <c r="W119" s="32"/>
      <c r="X119" s="32"/>
      <c r="Y119" s="32"/>
      <c r="Z119" s="32"/>
      <c r="AA119" s="32"/>
      <c r="AB119" s="32"/>
      <c r="AC119" s="32"/>
      <c r="AD119" s="32"/>
      <c r="AE119" s="32"/>
      <c r="AF119" s="32"/>
      <c r="AG119" s="32"/>
      <c r="AH119" s="32"/>
      <c r="AI119" s="32"/>
      <c r="AJ119" s="32"/>
    </row>
    <row r="120" spans="1:36" x14ac:dyDescent="0.25">
      <c r="A120" s="4"/>
      <c r="C120" s="32"/>
      <c r="D120" s="32"/>
      <c r="E120" s="32"/>
      <c r="F120" s="33"/>
      <c r="G120" s="33"/>
      <c r="H120" s="33"/>
      <c r="I120" s="32"/>
      <c r="J120" s="34"/>
      <c r="K120" s="34"/>
      <c r="L120" s="34"/>
      <c r="M120" s="34"/>
      <c r="N120" s="34"/>
      <c r="O120" s="33"/>
      <c r="P120" s="32"/>
      <c r="Q120" s="33"/>
      <c r="R120" s="32"/>
      <c r="S120" s="32"/>
      <c r="T120" s="32"/>
      <c r="U120" s="32"/>
      <c r="V120" s="32"/>
      <c r="W120" s="32"/>
      <c r="X120" s="32"/>
      <c r="Y120" s="32"/>
      <c r="Z120" s="32"/>
      <c r="AA120" s="32"/>
      <c r="AB120" s="32"/>
      <c r="AC120" s="32"/>
      <c r="AD120" s="32"/>
      <c r="AE120" s="32"/>
      <c r="AF120" s="32"/>
      <c r="AG120" s="32"/>
      <c r="AH120" s="32"/>
      <c r="AI120" s="32"/>
      <c r="AJ120" s="32"/>
    </row>
    <row r="139" spans="1:36" x14ac:dyDescent="0.25">
      <c r="A139" s="3" t="s">
        <v>62</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9" t="s">
        <v>26</v>
      </c>
      <c r="AB139" s="19" t="s">
        <v>27</v>
      </c>
      <c r="AC139" s="6" t="s">
        <v>28</v>
      </c>
      <c r="AD139" s="6" t="s">
        <v>29</v>
      </c>
      <c r="AE139" s="19" t="s">
        <v>30</v>
      </c>
      <c r="AF139" s="19" t="s">
        <v>31</v>
      </c>
      <c r="AG139" s="6" t="s">
        <v>32</v>
      </c>
      <c r="AH139" s="6" t="s">
        <v>33</v>
      </c>
      <c r="AI139" s="19" t="s">
        <v>34</v>
      </c>
      <c r="AJ139" s="19" t="s">
        <v>35</v>
      </c>
    </row>
    <row r="140" spans="1:36" x14ac:dyDescent="0.25">
      <c r="A140" s="5" t="s">
        <v>63</v>
      </c>
      <c r="B140" s="26">
        <f>SUM($B141:B141)</f>
        <v>0</v>
      </c>
      <c r="C140" s="26">
        <f>B140+C141</f>
        <v>0</v>
      </c>
      <c r="D140" s="26">
        <f t="shared" ref="D140:AH140" si="49">C140+D141</f>
        <v>0</v>
      </c>
      <c r="E140" s="26">
        <f t="shared" si="49"/>
        <v>0</v>
      </c>
      <c r="F140" s="26">
        <f t="shared" si="49"/>
        <v>0</v>
      </c>
      <c r="G140" s="26">
        <f t="shared" si="49"/>
        <v>0</v>
      </c>
      <c r="H140" s="26">
        <f t="shared" si="49"/>
        <v>0</v>
      </c>
      <c r="I140" s="26">
        <f t="shared" si="49"/>
        <v>0</v>
      </c>
      <c r="J140" s="26">
        <f t="shared" si="49"/>
        <v>0</v>
      </c>
      <c r="K140" s="26">
        <f t="shared" si="49"/>
        <v>0</v>
      </c>
      <c r="L140" s="26">
        <f t="shared" si="49"/>
        <v>0</v>
      </c>
      <c r="M140" s="26">
        <f t="shared" si="49"/>
        <v>0</v>
      </c>
      <c r="N140" s="26">
        <f t="shared" si="49"/>
        <v>0</v>
      </c>
      <c r="O140" s="26">
        <f t="shared" si="49"/>
        <v>0</v>
      </c>
      <c r="P140" s="26">
        <f t="shared" si="49"/>
        <v>2350</v>
      </c>
      <c r="Q140" s="26">
        <f t="shared" si="49"/>
        <v>2350</v>
      </c>
      <c r="R140" s="26">
        <f t="shared" si="49"/>
        <v>2350</v>
      </c>
      <c r="S140" s="26">
        <f t="shared" si="49"/>
        <v>2350</v>
      </c>
      <c r="T140" s="26">
        <f t="shared" si="49"/>
        <v>2350</v>
      </c>
      <c r="U140" s="26">
        <f t="shared" si="49"/>
        <v>2350</v>
      </c>
      <c r="V140" s="26">
        <f t="shared" si="49"/>
        <v>2350</v>
      </c>
      <c r="W140" s="26">
        <f t="shared" si="49"/>
        <v>2350</v>
      </c>
      <c r="X140" s="26">
        <f t="shared" si="49"/>
        <v>2350</v>
      </c>
      <c r="Y140" s="26">
        <f t="shared" si="49"/>
        <v>2350</v>
      </c>
      <c r="Z140" s="26">
        <f t="shared" si="49"/>
        <v>2350</v>
      </c>
      <c r="AA140" s="26">
        <f t="shared" si="49"/>
        <v>2350</v>
      </c>
      <c r="AB140" s="26">
        <f t="shared" si="49"/>
        <v>2350</v>
      </c>
      <c r="AC140" s="26">
        <f t="shared" si="49"/>
        <v>2350</v>
      </c>
      <c r="AD140" s="26">
        <f t="shared" si="49"/>
        <v>2350</v>
      </c>
      <c r="AE140" s="26">
        <f t="shared" si="49"/>
        <v>2350</v>
      </c>
      <c r="AF140" s="26">
        <f t="shared" si="49"/>
        <v>2350</v>
      </c>
      <c r="AG140" s="26">
        <f t="shared" si="49"/>
        <v>2350</v>
      </c>
      <c r="AH140" s="26">
        <f t="shared" si="49"/>
        <v>2350</v>
      </c>
      <c r="AI140" s="26">
        <f t="shared" ref="AI140" si="50">AH140+AI141</f>
        <v>2350</v>
      </c>
      <c r="AJ140" s="26">
        <f t="shared" ref="AJ140" si="51">AI140+AJ141</f>
        <v>2350</v>
      </c>
    </row>
    <row r="141" spans="1:36" x14ac:dyDescent="0.25">
      <c r="A141" s="4" t="s">
        <v>64</v>
      </c>
      <c r="B141" s="1">
        <f>SUM(B147,B149,B151)</f>
        <v>0</v>
      </c>
      <c r="C141" s="27">
        <f>SUM(C147,C149,C151)</f>
        <v>0</v>
      </c>
      <c r="D141" s="27">
        <f t="shared" ref="D141:Y141" si="52">SUM(D147,D149,D151)</f>
        <v>0</v>
      </c>
      <c r="E141" s="27">
        <f t="shared" si="52"/>
        <v>0</v>
      </c>
      <c r="F141" s="27">
        <f>SUM(F147,F149,F151)</f>
        <v>0</v>
      </c>
      <c r="G141" s="27">
        <f t="shared" si="52"/>
        <v>0</v>
      </c>
      <c r="H141" s="27">
        <f t="shared" si="52"/>
        <v>0</v>
      </c>
      <c r="I141" s="27">
        <f t="shared" si="52"/>
        <v>0</v>
      </c>
      <c r="J141" s="27">
        <f>SUM(J147,J149,J151)</f>
        <v>0</v>
      </c>
      <c r="K141" s="27">
        <f t="shared" si="52"/>
        <v>0</v>
      </c>
      <c r="L141" s="27">
        <f t="shared" si="52"/>
        <v>0</v>
      </c>
      <c r="M141" s="27">
        <f>SUM(M147,M149,M151)</f>
        <v>0</v>
      </c>
      <c r="N141" s="27">
        <f t="shared" si="52"/>
        <v>0</v>
      </c>
      <c r="O141" s="27">
        <f t="shared" si="52"/>
        <v>0</v>
      </c>
      <c r="P141" s="27">
        <v>2350</v>
      </c>
      <c r="Q141" s="27">
        <f t="shared" si="52"/>
        <v>0</v>
      </c>
      <c r="R141" s="27">
        <f t="shared" si="52"/>
        <v>0</v>
      </c>
      <c r="S141" s="27">
        <f t="shared" si="52"/>
        <v>0</v>
      </c>
      <c r="T141" s="27"/>
      <c r="U141" s="27">
        <f t="shared" si="52"/>
        <v>0</v>
      </c>
      <c r="V141" s="27">
        <f t="shared" si="52"/>
        <v>0</v>
      </c>
      <c r="W141" s="27">
        <f t="shared" si="52"/>
        <v>0</v>
      </c>
      <c r="X141" s="27">
        <f t="shared" si="52"/>
        <v>0</v>
      </c>
      <c r="Y141" s="27">
        <f t="shared" si="52"/>
        <v>0</v>
      </c>
      <c r="Z141" s="27">
        <v>0</v>
      </c>
      <c r="AA141" s="27">
        <f t="shared" ref="AA141:AJ141" si="53">SUM(AA147,AA149,AA151)</f>
        <v>0</v>
      </c>
      <c r="AB141" s="27">
        <f t="shared" si="53"/>
        <v>0</v>
      </c>
      <c r="AC141" s="27">
        <f t="shared" si="53"/>
        <v>0</v>
      </c>
      <c r="AD141" s="27">
        <v>0</v>
      </c>
      <c r="AE141" s="27">
        <f t="shared" si="53"/>
        <v>0</v>
      </c>
      <c r="AF141" s="27">
        <f t="shared" si="53"/>
        <v>0</v>
      </c>
      <c r="AG141" s="27">
        <f t="shared" si="53"/>
        <v>0</v>
      </c>
      <c r="AH141" s="27">
        <f t="shared" si="53"/>
        <v>0</v>
      </c>
      <c r="AI141" s="27">
        <f t="shared" si="53"/>
        <v>0</v>
      </c>
      <c r="AJ141" s="27">
        <f t="shared" si="53"/>
        <v>0</v>
      </c>
    </row>
    <row r="142" spans="1:36" x14ac:dyDescent="0.25">
      <c r="A142" s="4" t="s">
        <v>65</v>
      </c>
      <c r="B142" s="1">
        <f>SUM($B143:B143)</f>
        <v>0</v>
      </c>
      <c r="C142" s="28">
        <f>B142+C143</f>
        <v>0</v>
      </c>
      <c r="D142" s="28">
        <f t="shared" ref="D142:AH142" si="54">C142+D143</f>
        <v>0</v>
      </c>
      <c r="E142" s="28">
        <f t="shared" si="54"/>
        <v>0</v>
      </c>
      <c r="F142" s="28">
        <f t="shared" si="54"/>
        <v>0</v>
      </c>
      <c r="G142" s="28">
        <f t="shared" si="54"/>
        <v>0</v>
      </c>
      <c r="H142" s="28">
        <f t="shared" si="54"/>
        <v>0</v>
      </c>
      <c r="I142" s="28">
        <f t="shared" si="54"/>
        <v>0</v>
      </c>
      <c r="J142" s="28">
        <f t="shared" si="54"/>
        <v>0</v>
      </c>
      <c r="K142" s="28">
        <f t="shared" si="54"/>
        <v>0</v>
      </c>
      <c r="L142" s="28">
        <f t="shared" si="54"/>
        <v>0</v>
      </c>
      <c r="M142" s="28">
        <f t="shared" si="54"/>
        <v>0</v>
      </c>
      <c r="N142" s="28">
        <f t="shared" si="54"/>
        <v>0</v>
      </c>
      <c r="O142" s="28">
        <f t="shared" si="54"/>
        <v>0</v>
      </c>
      <c r="P142" s="28">
        <f t="shared" si="54"/>
        <v>0</v>
      </c>
      <c r="Q142" s="28">
        <f t="shared" si="54"/>
        <v>0</v>
      </c>
      <c r="R142" s="28">
        <f t="shared" si="54"/>
        <v>0</v>
      </c>
      <c r="S142" s="28">
        <f t="shared" si="54"/>
        <v>0</v>
      </c>
      <c r="T142" s="28">
        <f t="shared" si="54"/>
        <v>0</v>
      </c>
      <c r="U142" s="28">
        <f t="shared" si="54"/>
        <v>0</v>
      </c>
      <c r="V142" s="28">
        <f t="shared" si="54"/>
        <v>0</v>
      </c>
      <c r="W142" s="28">
        <f t="shared" si="54"/>
        <v>0</v>
      </c>
      <c r="X142" s="28">
        <f t="shared" si="54"/>
        <v>0</v>
      </c>
      <c r="Y142" s="28">
        <f t="shared" si="54"/>
        <v>0</v>
      </c>
      <c r="Z142" s="28">
        <f t="shared" si="54"/>
        <v>0</v>
      </c>
      <c r="AA142" s="28">
        <f t="shared" si="54"/>
        <v>0</v>
      </c>
      <c r="AB142" s="28">
        <f t="shared" si="54"/>
        <v>0</v>
      </c>
      <c r="AC142" s="28">
        <f t="shared" si="54"/>
        <v>0</v>
      </c>
      <c r="AD142" s="28">
        <f t="shared" si="54"/>
        <v>0</v>
      </c>
      <c r="AE142" s="28">
        <f t="shared" si="54"/>
        <v>0</v>
      </c>
      <c r="AF142" s="28">
        <f t="shared" si="54"/>
        <v>0</v>
      </c>
      <c r="AG142" s="28">
        <f t="shared" si="54"/>
        <v>0</v>
      </c>
      <c r="AH142" s="28">
        <f t="shared" si="54"/>
        <v>0</v>
      </c>
      <c r="AI142" s="28">
        <f t="shared" ref="AI142" si="55">AH142+AI143</f>
        <v>0</v>
      </c>
      <c r="AJ142" s="28">
        <f t="shared" ref="AJ142" si="56">AI142+AJ143</f>
        <v>0</v>
      </c>
    </row>
    <row r="143" spans="1:36" ht="30" x14ac:dyDescent="0.25">
      <c r="A143" s="35" t="s">
        <v>66</v>
      </c>
      <c r="B143" s="1">
        <f>SUM(B147,B149,B151)</f>
        <v>0</v>
      </c>
      <c r="C143" s="11">
        <v>0</v>
      </c>
      <c r="D143" s="11">
        <v>0</v>
      </c>
      <c r="E143" s="11">
        <v>0</v>
      </c>
      <c r="F143" s="11">
        <v>0</v>
      </c>
      <c r="G143" s="11">
        <v>0</v>
      </c>
      <c r="H143" s="11">
        <v>0</v>
      </c>
      <c r="I143" s="11">
        <v>0</v>
      </c>
      <c r="J143" s="11">
        <v>0</v>
      </c>
      <c r="K143" s="11">
        <v>0</v>
      </c>
      <c r="L143" s="11">
        <v>0</v>
      </c>
      <c r="M143" s="11">
        <v>0</v>
      </c>
      <c r="N143" s="11">
        <v>0</v>
      </c>
      <c r="O143" s="11">
        <v>0</v>
      </c>
      <c r="P143" s="11">
        <v>0</v>
      </c>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25">
      <c r="F144" s="29"/>
      <c r="G144" s="29"/>
      <c r="H144" s="29"/>
      <c r="I144" s="29"/>
      <c r="J144" s="30"/>
      <c r="K144" s="30"/>
      <c r="L144" s="30"/>
      <c r="M144" s="30"/>
      <c r="N144" s="30"/>
      <c r="O144" s="29"/>
      <c r="Q144" s="29"/>
    </row>
    <row r="145" spans="1:36" x14ac:dyDescent="0.25">
      <c r="A145" s="31" t="s">
        <v>55</v>
      </c>
      <c r="F145" s="29"/>
      <c r="G145" s="29"/>
      <c r="H145" s="29"/>
      <c r="I145" s="29"/>
      <c r="J145" s="30"/>
      <c r="K145" s="30"/>
      <c r="L145" s="30"/>
      <c r="M145" s="30"/>
      <c r="N145" s="30"/>
      <c r="O145" s="29"/>
      <c r="Q145" s="29"/>
    </row>
    <row r="146" spans="1:36" x14ac:dyDescent="0.25">
      <c r="A146" t="s">
        <v>59</v>
      </c>
      <c r="F146" s="29"/>
      <c r="G146" s="29"/>
      <c r="H146" s="29"/>
      <c r="I146" s="29"/>
      <c r="J146" s="30"/>
      <c r="K146" s="30"/>
      <c r="L146" s="30"/>
      <c r="M146" s="30"/>
      <c r="N146" s="30"/>
      <c r="O146" s="29"/>
      <c r="Q146" s="29"/>
    </row>
    <row r="147" spans="1:36" x14ac:dyDescent="0.25">
      <c r="A147" s="4" t="s">
        <v>67</v>
      </c>
      <c r="B147" s="22">
        <v>0</v>
      </c>
      <c r="C147" s="36"/>
      <c r="D147" s="36"/>
      <c r="E147" s="36"/>
      <c r="F147" s="33"/>
      <c r="G147" s="33"/>
      <c r="H147" s="33"/>
      <c r="I147" s="33"/>
      <c r="J147" s="34"/>
      <c r="K147" s="34"/>
      <c r="L147" s="34"/>
      <c r="M147" s="34"/>
      <c r="N147" s="34"/>
      <c r="O147" s="33"/>
      <c r="P147" s="36"/>
      <c r="Q147" s="33"/>
      <c r="R147" s="36"/>
      <c r="S147" s="36"/>
      <c r="T147" s="36"/>
      <c r="U147" s="36"/>
      <c r="V147" s="36"/>
      <c r="W147" s="36"/>
      <c r="X147" s="32"/>
      <c r="Y147" s="32"/>
      <c r="Z147" s="32"/>
      <c r="AA147" s="36"/>
      <c r="AB147" s="32"/>
      <c r="AC147" s="32"/>
      <c r="AD147" s="32"/>
      <c r="AE147" s="36"/>
      <c r="AF147" s="32"/>
      <c r="AG147" s="32"/>
      <c r="AH147" s="32"/>
      <c r="AI147" s="32"/>
      <c r="AJ147" s="32"/>
    </row>
    <row r="148" spans="1:36" x14ac:dyDescent="0.25">
      <c r="A148" t="s">
        <v>60</v>
      </c>
      <c r="B148" s="22"/>
      <c r="C148" s="22"/>
      <c r="D148" s="22"/>
      <c r="E148" s="22"/>
      <c r="F148" s="29"/>
      <c r="G148" s="29"/>
      <c r="H148" s="29"/>
      <c r="I148" s="29"/>
      <c r="J148" s="30"/>
      <c r="K148" s="30"/>
      <c r="L148" s="30"/>
      <c r="M148" s="30"/>
      <c r="N148" s="30"/>
      <c r="O148" s="29"/>
      <c r="P148" s="22"/>
      <c r="Q148" s="29"/>
      <c r="R148" s="22"/>
      <c r="S148" s="22"/>
      <c r="T148" s="22"/>
      <c r="U148" s="22"/>
      <c r="V148" s="22"/>
      <c r="W148" s="22"/>
      <c r="AA148" s="22"/>
      <c r="AE148" s="22"/>
    </row>
    <row r="149" spans="1:36" x14ac:dyDescent="0.25">
      <c r="A149" s="4" t="s">
        <v>67</v>
      </c>
      <c r="B149" s="22">
        <v>0</v>
      </c>
      <c r="C149" s="36"/>
      <c r="D149" s="36"/>
      <c r="E149" s="36"/>
      <c r="F149" s="33"/>
      <c r="G149" s="33"/>
      <c r="H149" s="33"/>
      <c r="I149" s="33"/>
      <c r="J149" s="34"/>
      <c r="K149" s="34"/>
      <c r="L149" s="34"/>
      <c r="M149" s="34"/>
      <c r="N149" s="34"/>
      <c r="O149" s="33"/>
      <c r="P149" s="36"/>
      <c r="Q149" s="33"/>
      <c r="R149" s="36"/>
      <c r="S149" s="36"/>
      <c r="T149" s="36"/>
      <c r="U149" s="36"/>
      <c r="V149" s="36"/>
      <c r="W149" s="36"/>
      <c r="X149" s="32"/>
      <c r="Y149" s="32"/>
      <c r="Z149" s="32"/>
      <c r="AA149" s="36"/>
      <c r="AB149" s="32"/>
      <c r="AC149" s="32"/>
      <c r="AD149" s="32"/>
      <c r="AE149" s="36"/>
      <c r="AF149" s="32"/>
      <c r="AG149" s="32"/>
      <c r="AH149" s="32"/>
      <c r="AI149" s="32"/>
      <c r="AJ149" s="32"/>
    </row>
    <row r="150" spans="1:36" x14ac:dyDescent="0.25">
      <c r="A150" t="s">
        <v>68</v>
      </c>
      <c r="B150" s="22"/>
      <c r="C150" s="22"/>
      <c r="D150" s="22"/>
      <c r="E150" s="22"/>
      <c r="F150" s="29"/>
      <c r="G150" s="29"/>
      <c r="H150" s="29"/>
      <c r="I150" s="29"/>
      <c r="J150" s="30"/>
      <c r="K150" s="30"/>
      <c r="L150" s="30"/>
      <c r="M150" s="30"/>
      <c r="N150" s="30"/>
      <c r="O150" s="29"/>
      <c r="P150" s="22"/>
      <c r="Q150" s="29"/>
      <c r="R150" s="22"/>
      <c r="S150" s="22"/>
      <c r="T150" s="22"/>
      <c r="U150" s="22"/>
      <c r="V150" s="22"/>
    </row>
    <row r="151" spans="1:36" x14ac:dyDescent="0.25">
      <c r="A151" s="4" t="s">
        <v>67</v>
      </c>
      <c r="B151" s="22">
        <v>0</v>
      </c>
      <c r="C151" s="36"/>
      <c r="D151" s="36"/>
      <c r="E151" s="36"/>
      <c r="F151" s="33"/>
      <c r="G151" s="33"/>
      <c r="H151" s="33"/>
      <c r="I151" s="33"/>
      <c r="J151" s="34"/>
      <c r="K151" s="34"/>
      <c r="L151" s="34"/>
      <c r="M151" s="34"/>
      <c r="N151" s="34"/>
      <c r="O151" s="33"/>
      <c r="P151" s="36"/>
      <c r="Q151" s="33"/>
      <c r="R151" s="36"/>
      <c r="S151" s="36"/>
      <c r="T151" s="36"/>
      <c r="U151" s="36"/>
      <c r="V151" s="36"/>
      <c r="W151" s="32"/>
      <c r="X151" s="32"/>
      <c r="Y151" s="32"/>
      <c r="Z151" s="32"/>
      <c r="AA151" s="32"/>
      <c r="AB151" s="32"/>
      <c r="AC151" s="32"/>
      <c r="AD151" s="32"/>
      <c r="AE151" s="32"/>
      <c r="AF151" s="32"/>
      <c r="AG151" s="32"/>
      <c r="AH151" s="32"/>
      <c r="AI151" s="32"/>
      <c r="AJ151" s="32"/>
    </row>
    <row r="152" spans="1:36" x14ac:dyDescent="0.25">
      <c r="B152" s="22"/>
      <c r="F152" s="29"/>
      <c r="G152" s="29"/>
      <c r="H152" s="29"/>
      <c r="I152" s="29"/>
      <c r="J152" s="30"/>
      <c r="K152" s="30"/>
      <c r="L152" s="30"/>
      <c r="M152" s="30"/>
      <c r="N152" s="30"/>
      <c r="O152" s="29"/>
      <c r="Q152" s="29"/>
    </row>
    <row r="153" spans="1:36" x14ac:dyDescent="0.25">
      <c r="F153" s="29"/>
      <c r="G153" s="29"/>
      <c r="H153" s="29"/>
      <c r="I153" s="29"/>
      <c r="J153" s="30"/>
      <c r="K153" s="30"/>
      <c r="L153" s="30"/>
      <c r="M153" s="30"/>
      <c r="N153" s="30"/>
      <c r="O153" s="29"/>
      <c r="Q153" s="29"/>
    </row>
    <row r="154" spans="1:36" x14ac:dyDescent="0.25">
      <c r="F154" s="29"/>
      <c r="G154" s="29"/>
      <c r="H154" s="29"/>
      <c r="I154" s="29"/>
      <c r="J154" s="30"/>
      <c r="K154" s="30"/>
      <c r="L154" s="30"/>
      <c r="M154" s="30"/>
      <c r="N154" s="30"/>
      <c r="O154" s="29"/>
      <c r="Q154" s="29"/>
    </row>
    <row r="155" spans="1:36" x14ac:dyDescent="0.25">
      <c r="F155" s="29"/>
      <c r="G155" s="29"/>
      <c r="H155" s="29"/>
      <c r="I155" s="29"/>
      <c r="J155" s="30"/>
      <c r="K155" s="30"/>
      <c r="L155" s="30"/>
      <c r="M155" s="30"/>
      <c r="N155" s="30"/>
      <c r="O155" s="29"/>
      <c r="Q155" s="29"/>
    </row>
    <row r="156" spans="1:36" x14ac:dyDescent="0.25">
      <c r="F156" s="29"/>
      <c r="G156" s="29"/>
      <c r="H156" s="29"/>
      <c r="I156" s="29"/>
      <c r="J156" s="30"/>
      <c r="K156" s="30"/>
      <c r="L156" s="30"/>
      <c r="M156" s="30"/>
      <c r="N156" s="30"/>
      <c r="O156" s="29"/>
      <c r="Q156" s="29"/>
    </row>
    <row r="157" spans="1:36" x14ac:dyDescent="0.25">
      <c r="F157" s="29"/>
      <c r="G157" s="29"/>
      <c r="H157" s="29"/>
      <c r="I157" s="29"/>
      <c r="J157" s="30"/>
      <c r="K157" s="30"/>
      <c r="L157" s="30"/>
      <c r="M157" s="30"/>
      <c r="N157" s="30"/>
      <c r="O157" s="29"/>
      <c r="Q157" s="29"/>
    </row>
    <row r="158" spans="1:36" x14ac:dyDescent="0.25">
      <c r="F158" s="29"/>
      <c r="G158" s="29"/>
      <c r="H158" s="29"/>
      <c r="I158" s="29"/>
      <c r="J158" s="30"/>
      <c r="K158" s="30"/>
      <c r="L158" s="30"/>
      <c r="M158" s="30"/>
      <c r="N158" s="30"/>
      <c r="O158" s="29"/>
      <c r="Q158" s="29"/>
    </row>
    <row r="159" spans="1:36" x14ac:dyDescent="0.25">
      <c r="F159" s="29"/>
      <c r="G159" s="29"/>
      <c r="H159" s="29"/>
      <c r="I159" s="29"/>
      <c r="J159" s="30"/>
      <c r="K159" s="30"/>
      <c r="L159" s="30"/>
      <c r="M159" s="30"/>
      <c r="N159" s="30"/>
      <c r="O159" s="29"/>
      <c r="Q159" s="29"/>
    </row>
    <row r="160" spans="1:36" x14ac:dyDescent="0.25">
      <c r="F160" s="29"/>
      <c r="G160" s="29"/>
      <c r="H160" s="29"/>
      <c r="I160" s="29"/>
      <c r="J160" s="30"/>
      <c r="K160" s="30"/>
      <c r="L160" s="30"/>
      <c r="M160" s="30"/>
      <c r="N160" s="30"/>
      <c r="O160" s="29"/>
      <c r="Q160" s="29"/>
    </row>
    <row r="161" spans="6:17" x14ac:dyDescent="0.25">
      <c r="F161" s="29"/>
      <c r="G161" s="29"/>
      <c r="H161" s="29"/>
      <c r="I161" s="29"/>
      <c r="J161" s="30"/>
      <c r="K161" s="30"/>
      <c r="L161" s="30"/>
      <c r="M161" s="30"/>
      <c r="N161" s="30"/>
      <c r="O161" s="29"/>
      <c r="Q161" s="29"/>
    </row>
    <row r="162" spans="6:17" x14ac:dyDescent="0.25">
      <c r="F162" s="29"/>
      <c r="G162" s="29"/>
      <c r="H162" s="29"/>
      <c r="I162" s="29"/>
      <c r="J162" s="30"/>
      <c r="K162" s="30"/>
      <c r="L162" s="30"/>
      <c r="M162" s="30"/>
      <c r="N162" s="30"/>
      <c r="O162" s="29"/>
      <c r="Q162" s="29"/>
    </row>
    <row r="163" spans="6:17" x14ac:dyDescent="0.25">
      <c r="F163" s="29"/>
      <c r="G163" s="29"/>
      <c r="H163" s="29"/>
      <c r="I163" s="29"/>
      <c r="J163" s="30"/>
      <c r="K163" s="30"/>
      <c r="L163" s="30"/>
      <c r="M163" s="30"/>
      <c r="N163" s="30"/>
      <c r="O163" s="29"/>
      <c r="Q163" s="29"/>
    </row>
    <row r="164" spans="6:17" x14ac:dyDescent="0.25">
      <c r="F164" s="29"/>
      <c r="G164" s="29"/>
      <c r="H164" s="29"/>
      <c r="I164" s="29"/>
      <c r="J164" s="30"/>
      <c r="K164" s="30"/>
      <c r="L164" s="30"/>
      <c r="M164" s="30"/>
      <c r="N164" s="30"/>
      <c r="O164" s="29"/>
      <c r="Q164" s="29"/>
    </row>
    <row r="165" spans="6:17" x14ac:dyDescent="0.25">
      <c r="F165" s="29"/>
      <c r="G165" s="29"/>
      <c r="H165" s="29"/>
      <c r="I165" s="29"/>
      <c r="J165" s="30"/>
      <c r="K165" s="30"/>
      <c r="L165" s="30"/>
      <c r="M165" s="30"/>
      <c r="N165" s="30"/>
      <c r="O165" s="29"/>
      <c r="Q165" s="29"/>
    </row>
    <row r="166" spans="6:17" x14ac:dyDescent="0.25">
      <c r="F166" s="29"/>
      <c r="G166" s="29"/>
      <c r="H166" s="29"/>
      <c r="I166" s="29"/>
      <c r="J166" s="30"/>
      <c r="K166" s="30"/>
      <c r="L166" s="30"/>
      <c r="M166" s="30"/>
      <c r="N166" s="30"/>
      <c r="O166" s="29"/>
      <c r="Q166" s="29"/>
    </row>
    <row r="167" spans="6:17" x14ac:dyDescent="0.25">
      <c r="F167" s="29"/>
      <c r="G167" s="29"/>
      <c r="H167" s="29"/>
      <c r="I167" s="29"/>
      <c r="J167" s="30"/>
      <c r="K167" s="30"/>
      <c r="L167" s="30"/>
      <c r="M167" s="30"/>
      <c r="N167" s="30"/>
      <c r="O167" s="29"/>
      <c r="Q167" s="29"/>
    </row>
    <row r="168" spans="6:17" x14ac:dyDescent="0.25">
      <c r="F168" s="29"/>
      <c r="G168" s="29"/>
      <c r="H168" s="29"/>
      <c r="I168" s="29"/>
      <c r="J168" s="30"/>
      <c r="K168" s="30"/>
      <c r="L168" s="30"/>
      <c r="M168" s="30"/>
      <c r="N168" s="30"/>
      <c r="O168" s="29"/>
      <c r="Q168" s="29"/>
    </row>
    <row r="169" spans="6:17" x14ac:dyDescent="0.25">
      <c r="F169" s="29"/>
      <c r="G169" s="29"/>
      <c r="H169" s="29"/>
      <c r="I169" s="29"/>
      <c r="J169" s="30"/>
      <c r="K169" s="30"/>
      <c r="L169" s="30"/>
      <c r="M169" s="30"/>
      <c r="N169" s="30"/>
      <c r="O169" s="29"/>
      <c r="Q169" s="29"/>
    </row>
    <row r="170" spans="6:17" x14ac:dyDescent="0.25">
      <c r="F170" s="29"/>
      <c r="G170" s="29"/>
      <c r="H170" s="29"/>
      <c r="I170" s="29"/>
      <c r="J170" s="30"/>
      <c r="K170" s="30"/>
      <c r="L170" s="30"/>
      <c r="M170" s="30"/>
      <c r="N170" s="30"/>
      <c r="O170" s="29"/>
      <c r="Q170" s="29"/>
    </row>
    <row r="171" spans="6:17" x14ac:dyDescent="0.25">
      <c r="F171" s="29"/>
      <c r="G171" s="29"/>
      <c r="H171" s="29"/>
      <c r="I171" s="29"/>
      <c r="J171" s="30"/>
      <c r="K171" s="30"/>
      <c r="L171" s="30"/>
      <c r="M171" s="30"/>
      <c r="N171" s="30"/>
      <c r="O171" s="29"/>
      <c r="Q171" s="29"/>
    </row>
    <row r="172" spans="6:17" x14ac:dyDescent="0.25">
      <c r="F172" s="29"/>
      <c r="G172" s="29"/>
      <c r="H172" s="29"/>
      <c r="I172" s="29"/>
      <c r="J172" s="30"/>
      <c r="K172" s="30"/>
      <c r="L172" s="30"/>
      <c r="M172" s="30"/>
      <c r="N172" s="30"/>
      <c r="O172" s="29"/>
      <c r="Q172" s="29"/>
    </row>
    <row r="183" spans="3:23" x14ac:dyDescent="0.25">
      <c r="C183" s="1"/>
      <c r="D183" s="1"/>
      <c r="E183" s="1"/>
      <c r="F183" s="1"/>
      <c r="G183" s="1"/>
      <c r="H183" s="1"/>
      <c r="I183" s="1"/>
      <c r="J183" s="1"/>
      <c r="K183" s="1"/>
      <c r="L183" s="1"/>
      <c r="M183" s="1"/>
      <c r="N183" s="1"/>
      <c r="O183" s="1"/>
      <c r="P183" s="1"/>
      <c r="Q183" s="1"/>
      <c r="R183" s="1"/>
      <c r="S183" s="1"/>
      <c r="T183" s="1"/>
      <c r="U183" s="1"/>
      <c r="V183" s="1"/>
      <c r="W183" s="1"/>
    </row>
    <row r="184" spans="3:23" x14ac:dyDescent="0.25">
      <c r="C184" s="1"/>
      <c r="D184" s="1"/>
      <c r="E184" s="1"/>
      <c r="F184" s="1"/>
      <c r="G184" s="1"/>
      <c r="H184" s="1"/>
      <c r="I184" s="1"/>
      <c r="J184" s="1"/>
      <c r="K184" s="1"/>
      <c r="L184" s="1"/>
      <c r="M184" s="1"/>
      <c r="N184" s="1"/>
      <c r="O184" s="1"/>
      <c r="P184" s="1"/>
      <c r="Q184" s="1"/>
      <c r="R184" s="1"/>
      <c r="S184" s="1"/>
      <c r="T184" s="1"/>
      <c r="U184" s="1"/>
      <c r="V184" s="1"/>
      <c r="W184" s="1"/>
    </row>
  </sheetData>
  <sheetProtection selectLockedCells="1" selectUnlockedCells="1"/>
  <pageMargins left="0.25" right="0.25" top="0.75" bottom="0.75" header="0.3" footer="0.3"/>
  <pageSetup paperSize="5"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51"/>
  <sheetViews>
    <sheetView view="pageBreakPreview" topLeftCell="G1" zoomScaleNormal="100" zoomScaleSheetLayoutView="100" workbookViewId="0">
      <selection activeCell="P152" sqref="P152"/>
    </sheetView>
  </sheetViews>
  <sheetFormatPr defaultRowHeight="15" x14ac:dyDescent="0.25"/>
  <cols>
    <col min="1" max="1" width="50.5703125" customWidth="1"/>
    <col min="2" max="2" width="17.85546875" customWidth="1"/>
    <col min="3" max="3" width="16.42578125" customWidth="1"/>
    <col min="4" max="6" width="15.7109375" bestFit="1" customWidth="1"/>
    <col min="7" max="7" width="16.7109375" bestFit="1" customWidth="1"/>
    <col min="8"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9" t="s">
        <v>26</v>
      </c>
      <c r="AB3" s="19" t="s">
        <v>27</v>
      </c>
      <c r="AC3" s="6" t="s">
        <v>28</v>
      </c>
      <c r="AD3" s="6" t="s">
        <v>29</v>
      </c>
      <c r="AE3" s="19" t="s">
        <v>30</v>
      </c>
      <c r="AF3" s="19" t="s">
        <v>31</v>
      </c>
      <c r="AG3" s="6" t="s">
        <v>32</v>
      </c>
      <c r="AH3" s="6" t="s">
        <v>33</v>
      </c>
      <c r="AI3" s="19" t="s">
        <v>34</v>
      </c>
      <c r="AJ3" s="19" t="s">
        <v>35</v>
      </c>
    </row>
    <row r="4" spans="1:36" x14ac:dyDescent="0.25">
      <c r="A4" t="s">
        <v>44</v>
      </c>
      <c r="B4" s="2">
        <f>SUM($B5:B5)</f>
        <v>0</v>
      </c>
      <c r="C4" s="2">
        <v>0</v>
      </c>
      <c r="D4" s="2">
        <v>0</v>
      </c>
      <c r="E4" s="2">
        <v>0</v>
      </c>
      <c r="F4" s="2">
        <v>0</v>
      </c>
      <c r="G4" s="2">
        <v>0</v>
      </c>
      <c r="H4" s="2">
        <v>0</v>
      </c>
      <c r="I4" s="2">
        <v>125000</v>
      </c>
      <c r="J4" s="2">
        <f>I5+J5</f>
        <v>725000</v>
      </c>
      <c r="K4" s="2">
        <f>J4+K5</f>
        <v>1475000</v>
      </c>
      <c r="L4" s="2">
        <f t="shared" ref="L4:Y4" si="0">K4+L5</f>
        <v>2225000</v>
      </c>
      <c r="M4" s="2">
        <f t="shared" si="0"/>
        <v>3285000</v>
      </c>
      <c r="N4" s="2">
        <f t="shared" si="0"/>
        <v>5290848.1361896992</v>
      </c>
      <c r="O4" s="2">
        <f t="shared" si="0"/>
        <v>7296696.2723793983</v>
      </c>
      <c r="P4" s="2">
        <f t="shared" si="0"/>
        <v>9302544.4085690975</v>
      </c>
      <c r="Q4" s="2">
        <f t="shared" si="0"/>
        <v>11308392.544758797</v>
      </c>
      <c r="R4" s="2">
        <f t="shared" si="0"/>
        <v>13314240.680948496</v>
      </c>
      <c r="S4" s="2">
        <f t="shared" si="0"/>
        <v>15320088.817138195</v>
      </c>
      <c r="T4" s="2">
        <f t="shared" si="0"/>
        <v>17325936.953327894</v>
      </c>
      <c r="U4" s="2">
        <f t="shared" si="0"/>
        <v>19331785.089517593</v>
      </c>
      <c r="V4" s="2">
        <f t="shared" si="0"/>
        <v>21337633.225707293</v>
      </c>
      <c r="W4" s="2">
        <f t="shared" si="0"/>
        <v>23343481.361896992</v>
      </c>
      <c r="X4" s="2">
        <f t="shared" si="0"/>
        <v>25349329.498086691</v>
      </c>
      <c r="Y4" s="2">
        <f t="shared" si="0"/>
        <v>27355177.63427639</v>
      </c>
      <c r="Z4" s="2">
        <f>Y4+Z5</f>
        <v>29361025.770466089</v>
      </c>
      <c r="AA4" s="2">
        <f>Z4+AA5</f>
        <v>31366873.906655788</v>
      </c>
      <c r="AB4" s="2">
        <f>AA4+AB5</f>
        <v>33372722.042845488</v>
      </c>
      <c r="AC4" s="2">
        <f t="shared" ref="AC4:AI4" si="1">AB4+AC5</f>
        <v>35378570.179035187</v>
      </c>
      <c r="AD4" s="2">
        <f t="shared" si="1"/>
        <v>37384418.315224886</v>
      </c>
      <c r="AE4" s="2">
        <f t="shared" si="1"/>
        <v>39390266.451414585</v>
      </c>
      <c r="AF4" s="2">
        <f t="shared" si="1"/>
        <v>40680959.451414585</v>
      </c>
      <c r="AG4" s="2">
        <f t="shared" si="1"/>
        <v>40913046.121089444</v>
      </c>
      <c r="AH4" s="2">
        <f t="shared" si="1"/>
        <v>41145132.790764302</v>
      </c>
      <c r="AI4" s="2">
        <f t="shared" si="1"/>
        <v>41261175.790764302</v>
      </c>
      <c r="AJ4" s="2">
        <f>SUM($B$5:AJ5)</f>
        <v>41391773.125601731</v>
      </c>
    </row>
    <row r="5" spans="1:36" x14ac:dyDescent="0.25">
      <c r="A5" t="s">
        <v>45</v>
      </c>
      <c r="B5" s="10">
        <v>0</v>
      </c>
      <c r="C5" s="8">
        <v>0</v>
      </c>
      <c r="D5" s="8">
        <v>0</v>
      </c>
      <c r="E5" s="8">
        <v>0</v>
      </c>
      <c r="F5" s="8">
        <v>0</v>
      </c>
      <c r="G5" s="8">
        <v>0</v>
      </c>
      <c r="H5" s="8">
        <v>0</v>
      </c>
      <c r="I5" s="8">
        <v>125000</v>
      </c>
      <c r="J5" s="8">
        <v>600000</v>
      </c>
      <c r="K5" s="8">
        <v>750000</v>
      </c>
      <c r="L5" s="8">
        <v>750000</v>
      </c>
      <c r="M5" s="8">
        <v>1060000</v>
      </c>
      <c r="N5" s="8">
        <v>2005848.1361896992</v>
      </c>
      <c r="O5" s="8">
        <v>2005848.1361896992</v>
      </c>
      <c r="P5" s="8">
        <v>2005848.1361896992</v>
      </c>
      <c r="Q5" s="8">
        <v>2005848.1361896992</v>
      </c>
      <c r="R5" s="8">
        <v>2005848.1361896992</v>
      </c>
      <c r="S5" s="8">
        <v>2005848.1361896992</v>
      </c>
      <c r="T5" s="8">
        <v>2005848.1361896992</v>
      </c>
      <c r="U5" s="8">
        <v>2005848.1361896992</v>
      </c>
      <c r="V5" s="8">
        <v>2005848.1361896992</v>
      </c>
      <c r="W5" s="8">
        <v>2005848.1361896992</v>
      </c>
      <c r="X5" s="8">
        <v>2005848.1361896992</v>
      </c>
      <c r="Y5" s="8">
        <v>2005848.1361896992</v>
      </c>
      <c r="Z5" s="8">
        <v>2005848.1361896992</v>
      </c>
      <c r="AA5" s="8">
        <v>2005848.1361896992</v>
      </c>
      <c r="AB5" s="8">
        <v>2005848.1361896992</v>
      </c>
      <c r="AC5" s="8">
        <v>2005848.1361896992</v>
      </c>
      <c r="AD5" s="8">
        <v>2005848.1361896992</v>
      </c>
      <c r="AE5" s="8">
        <v>2005848.1361896992</v>
      </c>
      <c r="AF5" s="8">
        <v>1290693</v>
      </c>
      <c r="AG5" s="8">
        <v>232086.66967485996</v>
      </c>
      <c r="AH5" s="8">
        <v>232086.66967485996</v>
      </c>
      <c r="AI5" s="8">
        <v>116043</v>
      </c>
      <c r="AJ5" s="8">
        <v>130597.33483742998</v>
      </c>
    </row>
    <row r="6" spans="1:36" x14ac:dyDescent="0.25">
      <c r="A6" t="s">
        <v>46</v>
      </c>
      <c r="B6" s="2">
        <f>SUM($B7:B7)</f>
        <v>0</v>
      </c>
      <c r="C6" s="13">
        <f>SUM($B7:C7)</f>
        <v>0</v>
      </c>
      <c r="D6" s="13">
        <f>SUM($B7:D7)</f>
        <v>51196.5</v>
      </c>
      <c r="E6" s="13">
        <f>SUM($B7:E7)</f>
        <v>1396995.41</v>
      </c>
      <c r="F6" s="13">
        <f>SUM($B7:F7)</f>
        <v>1828831.3599999999</v>
      </c>
      <c r="G6" s="13">
        <f>SUM($B7:G7)</f>
        <v>5869022.9299999997</v>
      </c>
      <c r="H6" s="13">
        <f>SUM($B7:H7)</f>
        <v>6889035.9299999997</v>
      </c>
      <c r="I6" s="13">
        <f>SUM($B7:I7)</f>
        <v>7903076.0800000001</v>
      </c>
      <c r="J6" s="13">
        <f>SUM($B7:J7)</f>
        <v>7944165.0499999998</v>
      </c>
      <c r="K6" s="13">
        <f>SUM($B7:K7)</f>
        <v>11338167.15</v>
      </c>
      <c r="L6" s="13">
        <f>SUM($B7:L7)</f>
        <v>12222903.41</v>
      </c>
      <c r="M6" s="13">
        <f>SUM($B7:M7)</f>
        <v>14775198.960000001</v>
      </c>
      <c r="N6" s="13">
        <f>SUM($B7:N7)</f>
        <v>15211645.540000001</v>
      </c>
      <c r="O6" s="13">
        <f>SUM($B7:O7)</f>
        <v>17252233.600000001</v>
      </c>
      <c r="P6" s="13">
        <f>SUM($B7:P7)</f>
        <v>19618576.57</v>
      </c>
      <c r="Q6" s="13">
        <f>SUM($B7:Q7)</f>
        <v>19618576.57</v>
      </c>
      <c r="R6" s="13">
        <f>SUM($B7:R7)</f>
        <v>19618576.57</v>
      </c>
      <c r="S6" s="13">
        <f>SUM($B7:S7)</f>
        <v>19618576.57</v>
      </c>
      <c r="T6" s="13">
        <f>SUM($B7:T7)</f>
        <v>19618576.57</v>
      </c>
      <c r="U6" s="13">
        <f>SUM($B7:U7)</f>
        <v>19618576.57</v>
      </c>
      <c r="V6" s="13">
        <f>SUM($B7:V7)</f>
        <v>19618576.57</v>
      </c>
      <c r="W6" s="13">
        <f>SUM($B7:W7)</f>
        <v>19618576.57</v>
      </c>
      <c r="X6" s="13">
        <f>SUM($B7:X7)</f>
        <v>19618576.57</v>
      </c>
      <c r="Y6" s="13">
        <f>SUM($B7:Y7)</f>
        <v>19618576.57</v>
      </c>
      <c r="Z6" s="13">
        <f>SUM($B7:Z7)</f>
        <v>19618576.57</v>
      </c>
      <c r="AA6" s="13">
        <f>SUM($B7:AA7)</f>
        <v>19618576.57</v>
      </c>
      <c r="AB6" s="13">
        <f>SUM($B7:AB7)</f>
        <v>19618576.57</v>
      </c>
      <c r="AC6" s="13">
        <f>SUM($B7:AC7)</f>
        <v>19618576.57</v>
      </c>
      <c r="AD6" s="13">
        <f>SUM($B7:AD7)</f>
        <v>19618576.57</v>
      </c>
      <c r="AE6" s="13">
        <f>SUM($B7:AE7)</f>
        <v>19618576.57</v>
      </c>
      <c r="AF6" s="13">
        <f>SUM($B7:AF7)</f>
        <v>19618576.57</v>
      </c>
      <c r="AG6" s="13">
        <f>SUM($B7:AG7)</f>
        <v>19618576.57</v>
      </c>
      <c r="AH6" s="13">
        <f>SUM($B7:AH7)</f>
        <v>19618576.57</v>
      </c>
      <c r="AI6" s="13">
        <f>SUM($B7:AI7)</f>
        <v>19618576.57</v>
      </c>
      <c r="AJ6" s="13">
        <f>SUM($B7:AJ7)</f>
        <v>19618576.57</v>
      </c>
    </row>
    <row r="7" spans="1:36" x14ac:dyDescent="0.25">
      <c r="A7" s="12" t="s">
        <v>47</v>
      </c>
      <c r="B7" s="2">
        <v>0</v>
      </c>
      <c r="C7" s="13">
        <v>0</v>
      </c>
      <c r="D7" s="13">
        <v>51196.5</v>
      </c>
      <c r="E7" s="13">
        <v>1345798.91</v>
      </c>
      <c r="F7" s="13">
        <v>431835.95</v>
      </c>
      <c r="G7" s="13">
        <v>4040191.57</v>
      </c>
      <c r="H7" s="13">
        <v>1020013</v>
      </c>
      <c r="I7" s="13">
        <v>1014040.15</v>
      </c>
      <c r="J7" s="13">
        <v>41088.97</v>
      </c>
      <c r="K7" s="13">
        <v>3394002.1</v>
      </c>
      <c r="L7" s="13">
        <v>884736.26</v>
      </c>
      <c r="M7" s="13">
        <v>2552295.5499999998</v>
      </c>
      <c r="N7" s="13">
        <v>436446.58</v>
      </c>
      <c r="O7" s="13">
        <v>2040588.06</v>
      </c>
      <c r="P7" s="13">
        <v>2366342.9700000002</v>
      </c>
      <c r="Q7" s="13"/>
      <c r="R7" s="13"/>
      <c r="S7" s="13"/>
      <c r="T7" s="13"/>
      <c r="U7" s="13"/>
      <c r="V7" s="13"/>
      <c r="W7" s="13"/>
      <c r="X7" s="13"/>
      <c r="Y7" s="13"/>
      <c r="Z7" s="11"/>
      <c r="AA7" s="11"/>
      <c r="AB7" s="11"/>
      <c r="AC7" s="11"/>
      <c r="AD7" s="11"/>
      <c r="AE7" s="11"/>
      <c r="AF7" s="11"/>
      <c r="AG7" s="11"/>
      <c r="AH7" s="11"/>
      <c r="AI7" s="11"/>
      <c r="AJ7" s="11"/>
    </row>
    <row r="8" spans="1:36" x14ac:dyDescent="0.25">
      <c r="L8" s="56"/>
      <c r="M8" s="56"/>
      <c r="N8" s="56"/>
      <c r="O8" s="56"/>
    </row>
    <row r="10" spans="1:36" x14ac:dyDescent="0.25">
      <c r="G10" s="2"/>
      <c r="L10" s="2"/>
    </row>
    <row r="11" spans="1:36" x14ac:dyDescent="0.25">
      <c r="G11" s="20"/>
      <c r="H11" s="2"/>
      <c r="I11" s="10"/>
      <c r="J11" s="10"/>
      <c r="K11" s="10"/>
      <c r="L11" s="15"/>
      <c r="W11" s="2"/>
    </row>
    <row r="12" spans="1:36" x14ac:dyDescent="0.25">
      <c r="H12" s="2"/>
      <c r="I12" s="2"/>
      <c r="J12" s="2"/>
      <c r="K12" s="2"/>
      <c r="W12" s="15"/>
    </row>
    <row r="13" spans="1:36" x14ac:dyDescent="0.25">
      <c r="G13" s="15"/>
      <c r="J13" s="15"/>
    </row>
    <row r="14" spans="1:36" x14ac:dyDescent="0.25">
      <c r="H14" s="15"/>
      <c r="Z14" s="2"/>
    </row>
    <row r="15" spans="1:36" x14ac:dyDescent="0.25">
      <c r="H15" s="15"/>
      <c r="AH15" s="2"/>
      <c r="AI15" s="2"/>
    </row>
    <row r="16" spans="1:36" x14ac:dyDescent="0.25">
      <c r="H16" s="15"/>
      <c r="AH16" s="25"/>
      <c r="AJ16" s="2"/>
    </row>
    <row r="17" spans="1:36" x14ac:dyDescent="0.25">
      <c r="H17" s="15"/>
      <c r="AH17" s="2"/>
    </row>
    <row r="18" spans="1:36" x14ac:dyDescent="0.25">
      <c r="AH18" s="15"/>
    </row>
    <row r="22" spans="1:36" x14ac:dyDescent="0.25">
      <c r="AD22" s="2"/>
      <c r="AH22" s="23"/>
    </row>
    <row r="24" spans="1:36" x14ac:dyDescent="0.25">
      <c r="AH24" s="2"/>
    </row>
    <row r="25" spans="1:36" x14ac:dyDescent="0.25">
      <c r="AJ25" s="2"/>
    </row>
    <row r="27" spans="1:36" x14ac:dyDescent="0.25">
      <c r="AJ27" s="2"/>
    </row>
    <row r="28" spans="1:36" x14ac:dyDescent="0.25">
      <c r="AJ28" s="2"/>
    </row>
    <row r="29" spans="1:36" x14ac:dyDescent="0.25">
      <c r="AJ29" s="2"/>
    </row>
    <row r="30" spans="1:36" x14ac:dyDescent="0.2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9" t="s">
        <v>26</v>
      </c>
      <c r="AB31" s="19" t="s">
        <v>27</v>
      </c>
      <c r="AC31" s="6" t="s">
        <v>28</v>
      </c>
      <c r="AD31" s="6" t="s">
        <v>29</v>
      </c>
      <c r="AE31" s="19" t="s">
        <v>30</v>
      </c>
      <c r="AF31" s="19" t="s">
        <v>31</v>
      </c>
      <c r="AG31" s="6" t="s">
        <v>32</v>
      </c>
      <c r="AH31" s="6" t="s">
        <v>33</v>
      </c>
      <c r="AI31" s="19" t="s">
        <v>34</v>
      </c>
      <c r="AJ31" s="19" t="s">
        <v>35</v>
      </c>
    </row>
    <row r="32" spans="1:36" x14ac:dyDescent="0.25">
      <c r="A32" t="s">
        <v>44</v>
      </c>
      <c r="B32" s="2">
        <f>SUM($B33:B33)</f>
        <v>0</v>
      </c>
      <c r="C32" s="2">
        <f>SUM($B33:C33)</f>
        <v>0</v>
      </c>
      <c r="D32" s="2">
        <f>SUM($B33:D33)</f>
        <v>0</v>
      </c>
      <c r="E32" s="2">
        <f>SUM($B33:E33)</f>
        <v>0</v>
      </c>
      <c r="F32" s="2">
        <f>SUM($B33:F33)</f>
        <v>0</v>
      </c>
      <c r="G32" s="2">
        <f>SUM($B33:G33)</f>
        <v>0</v>
      </c>
      <c r="H32" s="2">
        <f>SUM($B33:H33)</f>
        <v>0</v>
      </c>
      <c r="I32" s="2">
        <f>SUM($B33:I33)</f>
        <v>0</v>
      </c>
      <c r="J32" s="2">
        <f>SUM($B33:J33)</f>
        <v>150000</v>
      </c>
      <c r="K32" s="2">
        <f>SUM($B33:K33)</f>
        <v>1350000</v>
      </c>
      <c r="L32" s="2">
        <f>SUM($B33:L33)</f>
        <v>2550000</v>
      </c>
      <c r="M32" s="2">
        <f>SUM($B33:M33)</f>
        <v>3750000</v>
      </c>
      <c r="N32" s="2">
        <f>SUM($B33:N33)</f>
        <v>6150000</v>
      </c>
      <c r="O32" s="2">
        <f>SUM($B33:O33)</f>
        <v>10222864.474921411</v>
      </c>
      <c r="P32" s="2">
        <f>SUM($B33:P33)</f>
        <v>14295728.949842822</v>
      </c>
      <c r="Q32" s="2">
        <f>SUM($B33:Q33)</f>
        <v>18368593.424764231</v>
      </c>
      <c r="R32" s="2">
        <f>SUM($B33:R33)</f>
        <v>22441457.899685644</v>
      </c>
      <c r="S32" s="2">
        <f>SUM($B33:S33)</f>
        <v>26514322.374607056</v>
      </c>
      <c r="T32" s="2">
        <f>SUM($B33:T33)</f>
        <v>30587186.849528469</v>
      </c>
      <c r="U32" s="2">
        <f>SUM($B33:U33)</f>
        <v>34660051.324449882</v>
      </c>
      <c r="V32" s="2">
        <f>SUM($B33:V33)</f>
        <v>38732915.799371295</v>
      </c>
      <c r="W32" s="2">
        <f>SUM($B33:W33)</f>
        <v>42805780.274292707</v>
      </c>
      <c r="X32" s="2">
        <f>SUM($B33:X33)</f>
        <v>46878644.74921412</v>
      </c>
      <c r="Y32" s="2">
        <f>SUM($B33:Y33)</f>
        <v>50951509.224135533</v>
      </c>
      <c r="Z32" s="2">
        <f>SUM($B33:Z33)</f>
        <v>55024373.699056946</v>
      </c>
      <c r="AA32" s="2">
        <f>SUM($B33:AA33)</f>
        <v>59097238.173978359</v>
      </c>
      <c r="AB32" s="2">
        <f>SUM($B33:AB33)</f>
        <v>63170102.648899771</v>
      </c>
      <c r="AC32" s="2">
        <f>SUM($B33:AC33)</f>
        <v>67242967.123821184</v>
      </c>
      <c r="AD32" s="2">
        <f>SUM($B33:AD33)</f>
        <v>71315831.598742589</v>
      </c>
      <c r="AE32" s="2">
        <f>SUM($B33:AE33)</f>
        <v>75388696.073663995</v>
      </c>
      <c r="AF32" s="2">
        <f>SUM($B33:AF33)</f>
        <v>79461560.5485854</v>
      </c>
      <c r="AG32" s="2">
        <f>SUM($B33:AG33)</f>
        <v>80361560.5485854</v>
      </c>
      <c r="AH32" s="2">
        <f>SUM($B33:AH33)</f>
        <v>81111560.5485854</v>
      </c>
      <c r="AI32" s="2">
        <f>SUM($B33:AI33)</f>
        <v>81411560.5485854</v>
      </c>
      <c r="AJ32" s="2">
        <f>SUM($B33:AJ33)</f>
        <v>81711560.5485854</v>
      </c>
    </row>
    <row r="33" spans="1:67" x14ac:dyDescent="0.25">
      <c r="A33" t="s">
        <v>45</v>
      </c>
      <c r="B33" s="10">
        <v>0</v>
      </c>
      <c r="C33" s="8">
        <v>0</v>
      </c>
      <c r="D33" s="8">
        <v>0</v>
      </c>
      <c r="E33" s="8">
        <v>0</v>
      </c>
      <c r="F33" s="8">
        <v>0</v>
      </c>
      <c r="G33" s="8">
        <v>0</v>
      </c>
      <c r="H33" s="8">
        <v>0</v>
      </c>
      <c r="I33" s="8">
        <v>0</v>
      </c>
      <c r="J33" s="8">
        <f>'Performance Proj'!J30*150000</f>
        <v>150000</v>
      </c>
      <c r="K33" s="8">
        <f>'Performance Proj'!K30*150000</f>
        <v>1200000</v>
      </c>
      <c r="L33" s="8">
        <f>'Performance Proj'!L30*150000</f>
        <v>1200000</v>
      </c>
      <c r="M33" s="8">
        <f>'Performance Proj'!M30*150000</f>
        <v>1200000</v>
      </c>
      <c r="N33" s="8">
        <v>2400000</v>
      </c>
      <c r="O33" s="8">
        <v>4072864.4749214109</v>
      </c>
      <c r="P33" s="8">
        <v>4072864.4749214109</v>
      </c>
      <c r="Q33" s="8">
        <v>4072864.4749214109</v>
      </c>
      <c r="R33" s="8">
        <v>4072864.4749214109</v>
      </c>
      <c r="S33" s="8">
        <v>4072864.4749214109</v>
      </c>
      <c r="T33" s="8">
        <v>4072864.4749214109</v>
      </c>
      <c r="U33" s="8">
        <v>4072864.4749214109</v>
      </c>
      <c r="V33" s="8">
        <v>4072864.4749214109</v>
      </c>
      <c r="W33" s="8">
        <v>4072864.4749214109</v>
      </c>
      <c r="X33" s="8">
        <v>4072864.4749214109</v>
      </c>
      <c r="Y33" s="8">
        <v>4072864.4749214109</v>
      </c>
      <c r="Z33" s="8">
        <v>4072864.4749214109</v>
      </c>
      <c r="AA33" s="8">
        <v>4072864.4749214109</v>
      </c>
      <c r="AB33" s="8">
        <v>4072864.4749214109</v>
      </c>
      <c r="AC33" s="8">
        <v>4072864.4749214109</v>
      </c>
      <c r="AD33" s="8">
        <v>4072864.4749214109</v>
      </c>
      <c r="AE33" s="8">
        <v>4072864.4749214109</v>
      </c>
      <c r="AF33" s="8">
        <v>4072864.4749214109</v>
      </c>
      <c r="AG33" s="8">
        <v>900000</v>
      </c>
      <c r="AH33" s="8">
        <v>750000</v>
      </c>
      <c r="AI33" s="8">
        <v>300000</v>
      </c>
      <c r="AJ33" s="8">
        <v>300000</v>
      </c>
    </row>
    <row r="34" spans="1:67" x14ac:dyDescent="0.25">
      <c r="A34" t="s">
        <v>46</v>
      </c>
      <c r="B34" s="2">
        <f>SUM($B35:B35)</f>
        <v>0</v>
      </c>
      <c r="C34" s="13">
        <f>SUM($B35:C35)</f>
        <v>0</v>
      </c>
      <c r="D34" s="13">
        <f>SUM($B35:D35)</f>
        <v>0</v>
      </c>
      <c r="E34" s="13">
        <f>SUM($B35:E35)</f>
        <v>0</v>
      </c>
      <c r="F34" s="13">
        <f>SUM($B35:F35)</f>
        <v>0</v>
      </c>
      <c r="G34" s="13">
        <f>SUM($B35:G35)</f>
        <v>0</v>
      </c>
      <c r="H34" s="13">
        <f>SUM($B35:H35)</f>
        <v>0</v>
      </c>
      <c r="I34" s="13">
        <f>SUM($B35:I35)</f>
        <v>0</v>
      </c>
      <c r="J34" s="13">
        <f>SUM($B35:J35)</f>
        <v>0</v>
      </c>
      <c r="K34" s="13">
        <f>SUM($B35:K35)</f>
        <v>0</v>
      </c>
      <c r="L34" s="13">
        <f>SUM($B35:L35)</f>
        <v>0</v>
      </c>
      <c r="M34" s="13">
        <f>SUM($B35:M35)</f>
        <v>0</v>
      </c>
      <c r="N34" s="13">
        <f>SUM($B35:N35)</f>
        <v>0</v>
      </c>
      <c r="O34" s="13">
        <f>SUM($B35:O35)</f>
        <v>0</v>
      </c>
      <c r="P34" s="13">
        <f>SUM($B35:P35)</f>
        <v>0</v>
      </c>
      <c r="Q34" s="13">
        <f>SUM($B35:Q35)</f>
        <v>0</v>
      </c>
      <c r="R34" s="13">
        <f>SUM($B35:R35)</f>
        <v>0</v>
      </c>
      <c r="S34" s="13">
        <f>SUM($B35:S35)</f>
        <v>0</v>
      </c>
      <c r="T34" s="13">
        <f>SUM($B35:T35)</f>
        <v>0</v>
      </c>
      <c r="U34" s="13">
        <f>SUM($B35:U35)</f>
        <v>0</v>
      </c>
      <c r="V34" s="13">
        <f>SUM($B35:V35)</f>
        <v>0</v>
      </c>
      <c r="W34" s="13">
        <f>SUM($B35:W35)</f>
        <v>0</v>
      </c>
      <c r="X34" s="13">
        <f>SUM($B35:X35)</f>
        <v>0</v>
      </c>
      <c r="Y34" s="13">
        <f>SUM($B35:Y35)</f>
        <v>0</v>
      </c>
      <c r="Z34" s="13">
        <f>SUM($B35:Z35)</f>
        <v>0</v>
      </c>
      <c r="AA34" s="13">
        <f>SUM($B35:AA35)</f>
        <v>0</v>
      </c>
      <c r="AB34" s="13">
        <f>SUM($B35:AB35)</f>
        <v>0</v>
      </c>
      <c r="AC34" s="13">
        <f>SUM($B35:AC35)</f>
        <v>0</v>
      </c>
      <c r="AD34" s="13">
        <f>SUM($B35:AD35)</f>
        <v>0</v>
      </c>
      <c r="AE34" s="13">
        <f>SUM($B35:AE35)</f>
        <v>0</v>
      </c>
      <c r="AF34" s="13">
        <f>SUM($B35:AF35)</f>
        <v>0</v>
      </c>
      <c r="AG34" s="13">
        <f>SUM($B35:AG35)</f>
        <v>0</v>
      </c>
      <c r="AH34" s="13">
        <f>SUM($B35:AH35)</f>
        <v>0</v>
      </c>
      <c r="AI34" s="13">
        <f>SUM($B35:AI35)</f>
        <v>0</v>
      </c>
      <c r="AJ34" s="13">
        <f>SUM($B35:AJ35)</f>
        <v>0</v>
      </c>
    </row>
    <row r="35" spans="1:67" x14ac:dyDescent="0.25">
      <c r="A35" s="12" t="s">
        <v>47</v>
      </c>
      <c r="B35" s="10">
        <v>0</v>
      </c>
      <c r="C35" s="14">
        <v>0</v>
      </c>
      <c r="D35" s="14">
        <v>0</v>
      </c>
      <c r="E35" s="13">
        <v>0</v>
      </c>
      <c r="F35" s="13">
        <v>0</v>
      </c>
      <c r="G35" s="13">
        <v>0</v>
      </c>
      <c r="H35" s="13">
        <v>0</v>
      </c>
      <c r="I35" s="13">
        <v>0</v>
      </c>
      <c r="J35" s="13">
        <v>0</v>
      </c>
      <c r="K35" s="13">
        <v>0</v>
      </c>
      <c r="L35" s="13">
        <v>0</v>
      </c>
      <c r="M35" s="13">
        <v>0</v>
      </c>
      <c r="N35" s="13">
        <v>0</v>
      </c>
      <c r="O35" s="13">
        <v>0</v>
      </c>
      <c r="P35" s="13">
        <v>0</v>
      </c>
      <c r="Q35" s="13"/>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c r="N38" s="2"/>
      <c r="Q38">
        <v>0</v>
      </c>
    </row>
    <row r="39" spans="1:67" x14ac:dyDescent="0.25">
      <c r="H39" s="15"/>
      <c r="K39" s="2"/>
      <c r="N39" s="15"/>
      <c r="AJ39" s="2"/>
    </row>
    <row r="40" spans="1:67" x14ac:dyDescent="0.25">
      <c r="K40" s="15"/>
    </row>
    <row r="41" spans="1:67" x14ac:dyDescent="0.25">
      <c r="I41" s="2"/>
    </row>
    <row r="42" spans="1:67" x14ac:dyDescent="0.25">
      <c r="I42" s="15"/>
    </row>
    <row r="43" spans="1:67" x14ac:dyDescent="0.25">
      <c r="O43" s="25"/>
      <c r="AI43" s="2"/>
    </row>
    <row r="44" spans="1:67" x14ac:dyDescent="0.25">
      <c r="O44" s="2"/>
    </row>
    <row r="45" spans="1:67" x14ac:dyDescent="0.25">
      <c r="O45" s="15"/>
    </row>
    <row r="48" spans="1:67" ht="12.6" customHeight="1" x14ac:dyDescent="0.25"/>
    <row r="54" spans="1:36" x14ac:dyDescent="0.25">
      <c r="AH54" s="2"/>
    </row>
    <row r="56" spans="1:36" ht="12.6" customHeight="1" x14ac:dyDescent="0.25"/>
    <row r="60" spans="1:36" x14ac:dyDescent="0.25">
      <c r="O60" s="2"/>
      <c r="P60" s="15"/>
      <c r="V60" s="2"/>
    </row>
    <row r="61" spans="1:36" x14ac:dyDescent="0.25">
      <c r="A61" s="3" t="s">
        <v>80</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9" t="s">
        <v>26</v>
      </c>
      <c r="AB61" s="19" t="s">
        <v>27</v>
      </c>
      <c r="AC61" s="6" t="s">
        <v>28</v>
      </c>
      <c r="AD61" s="6" t="s">
        <v>29</v>
      </c>
      <c r="AE61" s="19" t="s">
        <v>30</v>
      </c>
      <c r="AF61" s="19" t="s">
        <v>31</v>
      </c>
      <c r="AG61" s="6" t="s">
        <v>32</v>
      </c>
      <c r="AH61" s="6" t="s">
        <v>33</v>
      </c>
      <c r="AI61" s="19" t="s">
        <v>34</v>
      </c>
      <c r="AJ61" s="19" t="s">
        <v>35</v>
      </c>
    </row>
    <row r="62" spans="1:36" x14ac:dyDescent="0.25">
      <c r="A62" t="s">
        <v>44</v>
      </c>
      <c r="B62" s="2">
        <f>SUM($B63:B63)</f>
        <v>0</v>
      </c>
      <c r="C62" s="2">
        <f>B62+C63</f>
        <v>0</v>
      </c>
      <c r="D62" s="2">
        <f t="shared" ref="D62:AH62" si="2">C62+D63</f>
        <v>0</v>
      </c>
      <c r="E62" s="2">
        <f t="shared" si="2"/>
        <v>0</v>
      </c>
      <c r="F62" s="2">
        <f t="shared" si="2"/>
        <v>0</v>
      </c>
      <c r="G62" s="2">
        <f t="shared" si="2"/>
        <v>0</v>
      </c>
      <c r="H62" s="2">
        <f t="shared" si="2"/>
        <v>0</v>
      </c>
      <c r="I62" s="2">
        <f t="shared" si="2"/>
        <v>0</v>
      </c>
      <c r="J62" s="2">
        <f t="shared" si="2"/>
        <v>0</v>
      </c>
      <c r="K62" s="2">
        <f t="shared" si="2"/>
        <v>0</v>
      </c>
      <c r="L62" s="2">
        <f t="shared" si="2"/>
        <v>0</v>
      </c>
      <c r="M62" s="2">
        <f t="shared" si="2"/>
        <v>0</v>
      </c>
      <c r="N62" s="2">
        <f t="shared" si="2"/>
        <v>0</v>
      </c>
      <c r="O62" s="2">
        <f t="shared" si="2"/>
        <v>1647587.0909090908</v>
      </c>
      <c r="P62" s="2">
        <f t="shared" si="2"/>
        <v>3295174.1818181816</v>
      </c>
      <c r="Q62" s="2">
        <f t="shared" si="2"/>
        <v>4942761.2727272725</v>
      </c>
      <c r="R62" s="2">
        <f t="shared" si="2"/>
        <v>6590348.3636363633</v>
      </c>
      <c r="S62" s="2">
        <f t="shared" si="2"/>
        <v>8237935.4545454541</v>
      </c>
      <c r="T62" s="2">
        <f t="shared" si="2"/>
        <v>9885522.5454545449</v>
      </c>
      <c r="U62" s="2">
        <f t="shared" si="2"/>
        <v>11533109.636363637</v>
      </c>
      <c r="V62" s="2">
        <f t="shared" si="2"/>
        <v>13180696.727272727</v>
      </c>
      <c r="W62" s="2">
        <f t="shared" si="2"/>
        <v>14828283.818181816</v>
      </c>
      <c r="X62" s="2">
        <f t="shared" si="2"/>
        <v>16475870.909090906</v>
      </c>
      <c r="Y62" s="2">
        <f t="shared" si="2"/>
        <v>18123457.999999996</v>
      </c>
      <c r="Z62" s="2">
        <f t="shared" si="2"/>
        <v>19771045.090909086</v>
      </c>
      <c r="AA62" s="2">
        <f t="shared" si="2"/>
        <v>21418632.181818176</v>
      </c>
      <c r="AB62" s="2">
        <f t="shared" si="2"/>
        <v>23066219.272727266</v>
      </c>
      <c r="AC62" s="2">
        <f t="shared" si="2"/>
        <v>24713806.363636356</v>
      </c>
      <c r="AD62" s="2">
        <f t="shared" si="2"/>
        <v>26361393.454545446</v>
      </c>
      <c r="AE62" s="2">
        <f t="shared" si="2"/>
        <v>28008980.545454536</v>
      </c>
      <c r="AF62" s="2">
        <f t="shared" si="2"/>
        <v>29656567.636363626</v>
      </c>
      <c r="AG62" s="2">
        <f t="shared" si="2"/>
        <v>31304154.727272715</v>
      </c>
      <c r="AH62" s="2">
        <f t="shared" si="2"/>
        <v>32951741.818181805</v>
      </c>
      <c r="AI62" s="2">
        <f t="shared" ref="AI62" si="3">AH62+AI63</f>
        <v>34599328.909090899</v>
      </c>
      <c r="AJ62" s="2">
        <f t="shared" ref="AJ62" si="4">AI62+AJ63</f>
        <v>36246915.999999993</v>
      </c>
    </row>
    <row r="63" spans="1:36" x14ac:dyDescent="0.25">
      <c r="A63" t="s">
        <v>45</v>
      </c>
      <c r="B63" s="10">
        <v>0</v>
      </c>
      <c r="C63" s="8">
        <v>0</v>
      </c>
      <c r="D63" s="8">
        <v>0</v>
      </c>
      <c r="E63" s="8">
        <v>0</v>
      </c>
      <c r="F63" s="8">
        <v>0</v>
      </c>
      <c r="G63" s="8">
        <v>0</v>
      </c>
      <c r="H63" s="8">
        <v>0</v>
      </c>
      <c r="I63" s="8">
        <v>0</v>
      </c>
      <c r="J63" s="8">
        <v>0</v>
      </c>
      <c r="K63" s="8">
        <v>0</v>
      </c>
      <c r="L63" s="8">
        <v>0</v>
      </c>
      <c r="M63" s="8">
        <v>0</v>
      </c>
      <c r="N63" s="8">
        <v>0</v>
      </c>
      <c r="O63" s="8">
        <v>1647587.0909090908</v>
      </c>
      <c r="P63" s="8">
        <v>1647587.0909090908</v>
      </c>
      <c r="Q63" s="8">
        <v>1647587.0909090908</v>
      </c>
      <c r="R63" s="8">
        <v>1647587.0909090908</v>
      </c>
      <c r="S63" s="8">
        <v>1647587.0909090908</v>
      </c>
      <c r="T63" s="8">
        <v>1647587.0909090908</v>
      </c>
      <c r="U63" s="8">
        <v>1647587.0909090908</v>
      </c>
      <c r="V63" s="8">
        <v>1647587.0909090908</v>
      </c>
      <c r="W63" s="8">
        <v>1647587.0909090908</v>
      </c>
      <c r="X63" s="8">
        <v>1647587.0909090908</v>
      </c>
      <c r="Y63" s="8">
        <v>1647587.0909090908</v>
      </c>
      <c r="Z63" s="8">
        <v>1647587.0909090908</v>
      </c>
      <c r="AA63" s="8">
        <v>1647587.0909090908</v>
      </c>
      <c r="AB63" s="8">
        <v>1647587.0909090908</v>
      </c>
      <c r="AC63" s="8">
        <v>1647587.0909090908</v>
      </c>
      <c r="AD63" s="8">
        <v>1647587.0909090908</v>
      </c>
      <c r="AE63" s="8">
        <v>1647587.0909090908</v>
      </c>
      <c r="AF63" s="8">
        <v>1647587.0909090908</v>
      </c>
      <c r="AG63" s="8">
        <v>1647587.0909090908</v>
      </c>
      <c r="AH63" s="8">
        <v>1647587.0909090908</v>
      </c>
      <c r="AI63" s="8">
        <v>1647587.0909090908</v>
      </c>
      <c r="AJ63" s="8">
        <v>1647587.0909090908</v>
      </c>
    </row>
    <row r="64" spans="1:36" x14ac:dyDescent="0.25">
      <c r="A64" t="s">
        <v>46</v>
      </c>
      <c r="B64" s="2">
        <f>SUM($B65:B65)</f>
        <v>0</v>
      </c>
      <c r="C64" s="13">
        <f>SUM($B65:C65)</f>
        <v>0</v>
      </c>
      <c r="D64" s="13">
        <f>SUM($B65:D65)</f>
        <v>0</v>
      </c>
      <c r="E64" s="13">
        <f>SUM($B65:E65)</f>
        <v>0</v>
      </c>
      <c r="F64" s="13">
        <f>SUM($B65:F65)</f>
        <v>0</v>
      </c>
      <c r="G64" s="13">
        <f>SUM($B65:G65)</f>
        <v>0</v>
      </c>
      <c r="H64" s="13">
        <f>SUM($B65:H65)</f>
        <v>0</v>
      </c>
      <c r="I64" s="13">
        <f>SUM($B65:I65)</f>
        <v>0</v>
      </c>
      <c r="J64" s="13">
        <f>SUM($B65:J65)</f>
        <v>0</v>
      </c>
      <c r="K64" s="13">
        <f>SUM($B65:K65)</f>
        <v>0</v>
      </c>
      <c r="L64" s="13">
        <f>SUM($B65:L65)</f>
        <v>0</v>
      </c>
      <c r="M64" s="13">
        <f>SUM($B65:M65)</f>
        <v>0</v>
      </c>
      <c r="N64" s="13">
        <f>SUM($B65:N65)</f>
        <v>0</v>
      </c>
      <c r="O64" s="13">
        <f>SUM($B65:O65)</f>
        <v>0</v>
      </c>
      <c r="P64" s="13">
        <f>SUM($B65:P65)</f>
        <v>3256288.85</v>
      </c>
      <c r="Q64" s="13">
        <f>SUM($B65:Q65)</f>
        <v>3256288.85</v>
      </c>
      <c r="R64" s="13">
        <f>SUM($B65:R65)</f>
        <v>3256288.85</v>
      </c>
      <c r="S64" s="13">
        <f>SUM($B65:S65)</f>
        <v>3256288.85</v>
      </c>
      <c r="T64" s="13">
        <f>SUM($B65:T65)</f>
        <v>3256288.85</v>
      </c>
      <c r="U64" s="13">
        <f>SUM($B65:U65)</f>
        <v>3256288.85</v>
      </c>
      <c r="V64" s="13">
        <f>SUM($B65:V65)</f>
        <v>3256288.85</v>
      </c>
      <c r="W64" s="13">
        <f>SUM($B65:W65)</f>
        <v>3256288.85</v>
      </c>
      <c r="X64" s="13">
        <f>SUM($B65:X65)</f>
        <v>3256288.85</v>
      </c>
      <c r="Y64" s="13">
        <f>SUM($B65:Y65)</f>
        <v>3256288.85</v>
      </c>
      <c r="Z64" s="13">
        <f>SUM($B65:Z65)</f>
        <v>3256288.85</v>
      </c>
      <c r="AA64" s="13">
        <f>SUM($B65:AA65)</f>
        <v>3256288.85</v>
      </c>
      <c r="AB64" s="13">
        <f>SUM($B65:AB65)</f>
        <v>3256288.85</v>
      </c>
      <c r="AC64" s="13">
        <f>SUM($B65:AC65)</f>
        <v>3256288.85</v>
      </c>
      <c r="AD64" s="13">
        <f>SUM($B65:AD65)</f>
        <v>3256288.85</v>
      </c>
      <c r="AE64" s="13">
        <f>SUM($B65:AE65)</f>
        <v>3256288.85</v>
      </c>
      <c r="AF64" s="13">
        <f>SUM($B65:AF65)</f>
        <v>3256288.85</v>
      </c>
      <c r="AG64" s="13">
        <f>SUM($B65:AG65)</f>
        <v>3256288.85</v>
      </c>
      <c r="AH64" s="13">
        <f>SUM($B65:AH65)</f>
        <v>3256288.85</v>
      </c>
      <c r="AI64" s="13">
        <f>SUM($B65:AI65)</f>
        <v>3256288.85</v>
      </c>
      <c r="AJ64" s="13">
        <f>SUM($B65:AJ65)</f>
        <v>3256288.85</v>
      </c>
    </row>
    <row r="65" spans="1:36" x14ac:dyDescent="0.25">
      <c r="A65" s="12" t="s">
        <v>47</v>
      </c>
      <c r="B65" s="2">
        <v>0</v>
      </c>
      <c r="C65" s="13">
        <v>0</v>
      </c>
      <c r="D65" s="13">
        <v>0</v>
      </c>
      <c r="E65" s="13">
        <v>0</v>
      </c>
      <c r="F65" s="13">
        <v>0</v>
      </c>
      <c r="G65" s="13">
        <v>0</v>
      </c>
      <c r="H65" s="13">
        <v>0</v>
      </c>
      <c r="I65" s="13">
        <v>0</v>
      </c>
      <c r="J65" s="13">
        <v>0</v>
      </c>
      <c r="K65" s="13">
        <v>0</v>
      </c>
      <c r="L65" s="13">
        <v>0</v>
      </c>
      <c r="M65" s="13">
        <v>0</v>
      </c>
      <c r="N65" s="13">
        <v>0</v>
      </c>
      <c r="O65" s="13">
        <v>0</v>
      </c>
      <c r="P65" s="57">
        <v>3256288.85</v>
      </c>
      <c r="Q65" s="13"/>
      <c r="R65" s="13"/>
      <c r="S65" s="13"/>
      <c r="T65" s="13"/>
      <c r="U65" s="13"/>
      <c r="V65" s="13"/>
      <c r="W65" s="13"/>
      <c r="X65" s="13"/>
      <c r="Y65" s="13"/>
      <c r="Z65" s="11"/>
      <c r="AA65" s="13"/>
      <c r="AB65" s="13"/>
      <c r="AC65" s="13"/>
      <c r="AD65" s="11"/>
      <c r="AE65" s="13"/>
      <c r="AF65" s="13"/>
      <c r="AG65" s="13"/>
      <c r="AH65" s="11"/>
      <c r="AI65" s="11"/>
      <c r="AJ65" s="11"/>
    </row>
    <row r="67" spans="1:36" x14ac:dyDescent="0.25">
      <c r="H67" s="2"/>
      <c r="I67" s="2"/>
      <c r="K67" s="2"/>
      <c r="N67" s="2"/>
      <c r="Q67">
        <v>0</v>
      </c>
    </row>
    <row r="68" spans="1:36" x14ac:dyDescent="0.25">
      <c r="H68" s="15"/>
      <c r="K68" s="2"/>
      <c r="N68" s="15"/>
      <c r="AJ68" s="2"/>
    </row>
    <row r="69" spans="1:36" x14ac:dyDescent="0.25">
      <c r="K69" s="15"/>
    </row>
    <row r="70" spans="1:36" x14ac:dyDescent="0.25">
      <c r="I70" s="2"/>
    </row>
    <row r="71" spans="1:36" x14ac:dyDescent="0.25">
      <c r="I71" s="15"/>
      <c r="S71" s="24">
        <v>36246916</v>
      </c>
      <c r="T71" s="52">
        <f>S71/22</f>
        <v>1647587.0909090908</v>
      </c>
    </row>
    <row r="72" spans="1:36" x14ac:dyDescent="0.25">
      <c r="O72" s="25"/>
      <c r="AI72" s="2"/>
    </row>
    <row r="73" spans="1:36" x14ac:dyDescent="0.25">
      <c r="O73" s="2"/>
    </row>
    <row r="74" spans="1:36" x14ac:dyDescent="0.25">
      <c r="O74" s="15"/>
    </row>
    <row r="83" spans="1:57" x14ac:dyDescent="0.25">
      <c r="AH83" s="2"/>
    </row>
    <row r="85" spans="1:57" x14ac:dyDescent="0.25">
      <c r="K85" s="15"/>
    </row>
    <row r="86" spans="1:57" x14ac:dyDescent="0.25">
      <c r="I86" s="2"/>
    </row>
    <row r="87" spans="1:57" x14ac:dyDescent="0.25">
      <c r="I87" s="15"/>
    </row>
    <row r="88" spans="1:57" x14ac:dyDescent="0.25">
      <c r="O88" s="25"/>
      <c r="AI88" s="2"/>
    </row>
    <row r="89" spans="1:57" x14ac:dyDescent="0.25">
      <c r="O89" s="2"/>
    </row>
    <row r="91" spans="1:57" x14ac:dyDescent="0.25">
      <c r="R91" s="2"/>
      <c r="S91" s="15"/>
      <c r="V91" s="15"/>
    </row>
    <row r="92" spans="1:57" x14ac:dyDescent="0.25">
      <c r="A92" s="3" t="s">
        <v>69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9" t="s">
        <v>26</v>
      </c>
      <c r="AB92" s="19" t="s">
        <v>27</v>
      </c>
      <c r="AC92" s="6" t="s">
        <v>28</v>
      </c>
      <c r="AD92" s="6" t="s">
        <v>29</v>
      </c>
      <c r="AE92" s="19" t="s">
        <v>30</v>
      </c>
      <c r="AF92" s="19" t="s">
        <v>31</v>
      </c>
      <c r="AG92" s="6" t="s">
        <v>32</v>
      </c>
      <c r="AH92" s="6" t="s">
        <v>33</v>
      </c>
      <c r="AI92" s="19" t="s">
        <v>34</v>
      </c>
      <c r="AJ92" s="19" t="s">
        <v>35</v>
      </c>
    </row>
    <row r="93" spans="1:57" x14ac:dyDescent="0.25">
      <c r="A93" t="s">
        <v>44</v>
      </c>
      <c r="B93" s="2">
        <f>SUM($B94:B94)</f>
        <v>0</v>
      </c>
      <c r="C93" s="2">
        <f t="shared" ref="C93" si="5">B93+C94</f>
        <v>0</v>
      </c>
      <c r="D93" s="2">
        <f t="shared" ref="D93" si="6">C93+D94</f>
        <v>0</v>
      </c>
      <c r="E93" s="2">
        <f t="shared" ref="E93" si="7">D93+E94</f>
        <v>0</v>
      </c>
      <c r="F93" s="2">
        <f t="shared" ref="F93" si="8">E93+F94</f>
        <v>0</v>
      </c>
      <c r="G93" s="2">
        <f>F93+G94</f>
        <v>0</v>
      </c>
      <c r="H93" s="2">
        <f t="shared" ref="H93" si="9">G93+H94</f>
        <v>1390015</v>
      </c>
      <c r="I93" s="2">
        <v>1144000</v>
      </c>
      <c r="J93" s="2">
        <v>1690000</v>
      </c>
      <c r="K93" s="2">
        <v>1940000</v>
      </c>
      <c r="L93" s="2">
        <v>2190000</v>
      </c>
      <c r="M93" s="2">
        <v>2290000</v>
      </c>
      <c r="N93" s="2">
        <v>2480000</v>
      </c>
      <c r="O93" s="2">
        <v>4080000</v>
      </c>
      <c r="P93" s="2">
        <f t="shared" ref="P93" si="10">O93+P94</f>
        <v>4730000</v>
      </c>
      <c r="Q93" s="2">
        <f t="shared" ref="Q93" si="11">P93+Q94</f>
        <v>5330000</v>
      </c>
      <c r="R93" s="2">
        <f t="shared" ref="R93" si="12">Q93+R94</f>
        <v>5830000</v>
      </c>
      <c r="S93" s="2">
        <f t="shared" ref="S93" si="13">R93+S94</f>
        <v>6580000</v>
      </c>
      <c r="T93" s="2">
        <f t="shared" ref="T93" si="14">S93+T94</f>
        <v>7330000</v>
      </c>
      <c r="U93" s="2">
        <f t="shared" ref="U93" si="15">T93+U94</f>
        <v>8080000</v>
      </c>
      <c r="V93" s="2">
        <f t="shared" ref="V93" si="16">U93+V94</f>
        <v>8830000</v>
      </c>
      <c r="W93" s="2">
        <f t="shared" ref="W93" si="17">V93+W94</f>
        <v>9580000</v>
      </c>
      <c r="X93" s="2">
        <f t="shared" ref="X93" si="18">W93+X94</f>
        <v>10330000</v>
      </c>
      <c r="Y93" s="2">
        <f t="shared" ref="Y93" si="19">X93+Y94</f>
        <v>11130000</v>
      </c>
      <c r="Z93" s="2">
        <f t="shared" ref="Z93" si="20">Y93+Z94</f>
        <v>11930000</v>
      </c>
      <c r="AA93" s="2">
        <f t="shared" ref="AA93" si="21">Z93+AA94</f>
        <v>12830000</v>
      </c>
      <c r="AB93" s="2">
        <f t="shared" ref="AB93" si="22">AA93+AB94</f>
        <v>13730000</v>
      </c>
      <c r="AC93" s="2">
        <f t="shared" ref="AC93" si="23">AB93+AC94</f>
        <v>14530000</v>
      </c>
      <c r="AD93" s="2">
        <f t="shared" ref="AD93" si="24">AC93+AD94</f>
        <v>15280000</v>
      </c>
      <c r="AE93" s="2">
        <f t="shared" ref="AE93" si="25">AD93+AE94</f>
        <v>15930000</v>
      </c>
      <c r="AF93" s="2">
        <f>AE93+AF94</f>
        <v>16530000</v>
      </c>
      <c r="AG93" s="2">
        <f t="shared" ref="AG93" si="26">AF93+AG94</f>
        <v>17030000</v>
      </c>
      <c r="AH93" s="2">
        <f t="shared" ref="AH93" si="27">AG93+AH94</f>
        <v>17480000</v>
      </c>
      <c r="AI93" s="2">
        <f t="shared" ref="AI93:AJ93" si="28">AH93+AI94</f>
        <v>17830000</v>
      </c>
      <c r="AJ93" s="2">
        <f t="shared" si="28"/>
        <v>18000000</v>
      </c>
    </row>
    <row r="94" spans="1:57" x14ac:dyDescent="0.25">
      <c r="A94" t="s">
        <v>45</v>
      </c>
      <c r="B94" s="10">
        <v>0</v>
      </c>
      <c r="C94" s="8">
        <v>0</v>
      </c>
      <c r="D94" s="8">
        <v>0</v>
      </c>
      <c r="E94" s="8">
        <v>0</v>
      </c>
      <c r="F94" s="8">
        <v>0</v>
      </c>
      <c r="G94" s="8">
        <v>0</v>
      </c>
      <c r="H94" s="8">
        <v>1390015</v>
      </c>
      <c r="I94" s="8">
        <f t="shared" ref="I94" si="29">I96</f>
        <v>0</v>
      </c>
      <c r="J94" s="8">
        <v>250000</v>
      </c>
      <c r="K94" s="8">
        <v>250000</v>
      </c>
      <c r="L94" s="8">
        <v>250000</v>
      </c>
      <c r="M94" s="8">
        <v>100000</v>
      </c>
      <c r="N94" s="8">
        <v>190000</v>
      </c>
      <c r="O94" s="8">
        <v>1600000</v>
      </c>
      <c r="P94" s="8">
        <v>650000</v>
      </c>
      <c r="Q94" s="8">
        <v>600000</v>
      </c>
      <c r="R94" s="8">
        <v>500000</v>
      </c>
      <c r="S94" s="8">
        <v>750000</v>
      </c>
      <c r="T94" s="8">
        <v>750000</v>
      </c>
      <c r="U94" s="8">
        <v>750000</v>
      </c>
      <c r="V94" s="8">
        <v>750000</v>
      </c>
      <c r="W94" s="8">
        <v>750000</v>
      </c>
      <c r="X94" s="8">
        <v>750000</v>
      </c>
      <c r="Y94" s="8">
        <v>800000</v>
      </c>
      <c r="Z94" s="8">
        <v>800000</v>
      </c>
      <c r="AA94" s="8">
        <v>900000</v>
      </c>
      <c r="AB94" s="8">
        <v>900000</v>
      </c>
      <c r="AC94" s="8">
        <v>800000</v>
      </c>
      <c r="AD94" s="8">
        <v>750000</v>
      </c>
      <c r="AE94" s="8">
        <v>650000</v>
      </c>
      <c r="AF94" s="8">
        <v>600000</v>
      </c>
      <c r="AG94" s="8">
        <v>500000</v>
      </c>
      <c r="AH94" s="8">
        <v>450000</v>
      </c>
      <c r="AI94" s="8">
        <v>350000</v>
      </c>
      <c r="AJ94" s="8">
        <v>170000</v>
      </c>
    </row>
    <row r="95" spans="1:57" x14ac:dyDescent="0.25">
      <c r="A95" t="s">
        <v>46</v>
      </c>
      <c r="B95" s="2">
        <f>SUM($B96:B96)</f>
        <v>0</v>
      </c>
      <c r="C95" s="13">
        <f>SUM($B96:C96)</f>
        <v>0</v>
      </c>
      <c r="D95" s="13">
        <f>SUM($B96:D96)</f>
        <v>0</v>
      </c>
      <c r="E95" s="13">
        <f>SUM($B96:E96)</f>
        <v>0</v>
      </c>
      <c r="F95" s="13">
        <f>SUM($B96:F96)</f>
        <v>0</v>
      </c>
      <c r="G95" s="13">
        <f>SUM($B96:G96)</f>
        <v>0</v>
      </c>
      <c r="H95" s="13">
        <f>SUM($B96:H96)</f>
        <v>0</v>
      </c>
      <c r="I95" s="13">
        <f>SUM($B96:I96)</f>
        <v>0</v>
      </c>
      <c r="J95" s="13">
        <f>SUM($B96:J96)</f>
        <v>0</v>
      </c>
      <c r="K95" s="13">
        <f>SUM($B96:K96)</f>
        <v>0</v>
      </c>
      <c r="L95" s="13">
        <f>SUM($B96:L96)</f>
        <v>0</v>
      </c>
      <c r="M95" s="13">
        <f>SUM($B96:M96)</f>
        <v>0</v>
      </c>
      <c r="N95" s="13">
        <f>SUM($B96:N96)</f>
        <v>0</v>
      </c>
      <c r="O95" s="13">
        <f>SUM($B96:O96)</f>
        <v>0</v>
      </c>
      <c r="P95" s="13">
        <f>SUM($B96:P96)</f>
        <v>2664393.16</v>
      </c>
      <c r="Q95" s="13">
        <f>SUM($B96:Q96)</f>
        <v>2664393.16</v>
      </c>
      <c r="R95" s="13">
        <f>SUM($B96:R96)</f>
        <v>2664393.16</v>
      </c>
      <c r="S95" s="13">
        <f>SUM($B96:S96)</f>
        <v>2664393.16</v>
      </c>
      <c r="T95" s="13">
        <f>SUM($B96:T96)</f>
        <v>2664393.16</v>
      </c>
      <c r="U95" s="13">
        <f>SUM($B96:U96)</f>
        <v>2664393.16</v>
      </c>
      <c r="V95" s="13">
        <f>SUM($B96:V96)</f>
        <v>2664393.16</v>
      </c>
      <c r="W95" s="13">
        <f>SUM($B96:W96)</f>
        <v>2664393.16</v>
      </c>
      <c r="X95" s="13">
        <f>SUM($B96:X96)</f>
        <v>2664393.16</v>
      </c>
      <c r="Y95" s="13">
        <f>SUM($B96:Y96)</f>
        <v>2664393.16</v>
      </c>
      <c r="Z95" s="13">
        <f>SUM($B96:Z96)</f>
        <v>2664393.16</v>
      </c>
      <c r="AA95" s="13">
        <f>SUM($B96:AA96)</f>
        <v>2664393.16</v>
      </c>
      <c r="AB95" s="13">
        <f>SUM($B96:AB96)</f>
        <v>2664393.16</v>
      </c>
      <c r="AC95" s="13">
        <f>SUM($B96:AC96)</f>
        <v>2664393.16</v>
      </c>
      <c r="AD95" s="13">
        <f>SUM($B96:AD96)</f>
        <v>2664393.16</v>
      </c>
      <c r="AE95" s="13">
        <f>SUM($B96:AE96)</f>
        <v>2664393.16</v>
      </c>
      <c r="AF95" s="13">
        <f>SUM($B96:AF96)</f>
        <v>2664393.16</v>
      </c>
      <c r="AG95" s="13">
        <f>SUM($B96:AG96)</f>
        <v>2664393.16</v>
      </c>
      <c r="AH95" s="13">
        <f>SUM($B96:AH96)</f>
        <v>2664393.16</v>
      </c>
      <c r="AI95" s="13">
        <f>SUM($B96:AI96)</f>
        <v>2664393.16</v>
      </c>
      <c r="AJ95" s="13">
        <f>SUM($B96:AJ96)</f>
        <v>2664393.16</v>
      </c>
    </row>
    <row r="96" spans="1:57" x14ac:dyDescent="0.25">
      <c r="A96" s="12" t="s">
        <v>47</v>
      </c>
      <c r="B96" s="10">
        <v>0</v>
      </c>
      <c r="C96" s="14">
        <v>0</v>
      </c>
      <c r="D96" s="14">
        <v>0</v>
      </c>
      <c r="E96" s="14">
        <v>0</v>
      </c>
      <c r="F96" s="13">
        <v>0</v>
      </c>
      <c r="G96" s="13">
        <v>0</v>
      </c>
      <c r="H96" s="13">
        <v>0</v>
      </c>
      <c r="I96" s="13">
        <v>0</v>
      </c>
      <c r="J96" s="14">
        <v>0</v>
      </c>
      <c r="K96" s="13">
        <v>0</v>
      </c>
      <c r="L96" s="13">
        <v>0</v>
      </c>
      <c r="M96" s="14">
        <v>0</v>
      </c>
      <c r="N96" s="14">
        <v>0</v>
      </c>
      <c r="O96" s="14">
        <v>0</v>
      </c>
      <c r="P96" s="58">
        <v>2664393.16</v>
      </c>
      <c r="Q96" s="14"/>
      <c r="R96" s="14"/>
      <c r="S96" s="14"/>
      <c r="T96" s="14"/>
      <c r="U96" s="14"/>
      <c r="V96" s="14"/>
      <c r="W96" s="14"/>
      <c r="X96" s="14"/>
      <c r="Y96" s="14"/>
      <c r="Z96" s="14"/>
      <c r="AA96" s="14"/>
      <c r="AB96" s="14"/>
      <c r="AC96" s="14"/>
      <c r="AD96" s="14"/>
      <c r="AE96" s="14"/>
      <c r="AF96" s="14"/>
      <c r="AG96" s="14"/>
      <c r="AH96" s="14"/>
      <c r="AI96" s="14"/>
      <c r="AJ96" s="14"/>
      <c r="AK96" s="2"/>
      <c r="AL96" s="2"/>
      <c r="AM96" s="2"/>
      <c r="AN96" s="2"/>
      <c r="AO96" s="2"/>
      <c r="AP96" s="2"/>
      <c r="AQ96" s="2"/>
      <c r="AR96" s="2"/>
      <c r="AS96" s="2"/>
      <c r="AT96" s="2"/>
      <c r="AU96" s="2"/>
      <c r="AV96" s="2"/>
      <c r="AW96" s="2"/>
      <c r="AX96" s="2"/>
      <c r="AY96" s="2"/>
      <c r="AZ96" s="2"/>
      <c r="BA96" s="2"/>
      <c r="BB96" s="2"/>
      <c r="BC96" s="2"/>
      <c r="BD96" s="2"/>
      <c r="BE96" s="2"/>
    </row>
    <row r="97" spans="1:34" x14ac:dyDescent="0.25">
      <c r="I97" s="21"/>
      <c r="J97" s="21"/>
      <c r="K97" s="21"/>
      <c r="L97" s="21"/>
      <c r="M97" s="21"/>
      <c r="N97" s="21"/>
      <c r="O97" s="59"/>
      <c r="P97" s="21"/>
      <c r="Q97" s="21"/>
      <c r="R97" s="21"/>
    </row>
    <row r="98" spans="1:34" x14ac:dyDescent="0.25">
      <c r="A98" s="21" t="s">
        <v>70</v>
      </c>
      <c r="I98" s="21" t="s">
        <v>71</v>
      </c>
      <c r="J98" s="37">
        <v>0</v>
      </c>
      <c r="K98" s="38"/>
      <c r="L98" s="38"/>
      <c r="M98" s="38"/>
      <c r="N98" s="38"/>
      <c r="O98" s="38"/>
      <c r="P98" s="38"/>
      <c r="Q98" s="38"/>
      <c r="R98" s="38"/>
    </row>
    <row r="99" spans="1:34" ht="60" x14ac:dyDescent="0.25">
      <c r="H99" s="2"/>
      <c r="I99" s="39" t="s">
        <v>72</v>
      </c>
      <c r="J99" s="37">
        <v>0</v>
      </c>
      <c r="K99" s="38"/>
      <c r="L99" s="38"/>
      <c r="M99" s="38"/>
      <c r="N99" s="38"/>
      <c r="O99" s="38"/>
      <c r="P99" s="38"/>
      <c r="Q99" s="38"/>
      <c r="R99" s="38"/>
    </row>
    <row r="100" spans="1:34" ht="30" x14ac:dyDescent="0.25">
      <c r="H100" s="2"/>
      <c r="I100" s="39" t="s">
        <v>73</v>
      </c>
      <c r="J100" s="37">
        <v>0</v>
      </c>
      <c r="K100" s="38"/>
      <c r="L100" s="38"/>
      <c r="M100" s="38"/>
      <c r="N100" s="38">
        <v>72864.460000000006</v>
      </c>
      <c r="O100" s="38">
        <v>143328.25</v>
      </c>
      <c r="P100" s="38">
        <v>73721.929999999993</v>
      </c>
      <c r="Q100" s="38"/>
      <c r="R100" s="38">
        <v>3432.45</v>
      </c>
      <c r="AC100" s="40"/>
    </row>
    <row r="101" spans="1:34" ht="30" x14ac:dyDescent="0.25">
      <c r="H101" s="2"/>
      <c r="I101" s="39" t="s">
        <v>74</v>
      </c>
      <c r="J101" s="37">
        <v>0</v>
      </c>
      <c r="K101" s="38"/>
      <c r="L101" s="38"/>
      <c r="M101" s="38"/>
      <c r="N101" s="38"/>
      <c r="O101" s="38">
        <v>638569.32999999996</v>
      </c>
      <c r="P101" s="38">
        <v>0</v>
      </c>
      <c r="Q101" s="38">
        <v>1646157.27</v>
      </c>
      <c r="R101" s="38">
        <v>26012.7</v>
      </c>
      <c r="AC101" s="40"/>
    </row>
    <row r="102" spans="1:34" s="41" customFormat="1" x14ac:dyDescent="0.25">
      <c r="H102" s="42"/>
      <c r="I102" s="43" t="s">
        <v>75</v>
      </c>
      <c r="J102" s="44">
        <f>SUM(J98:J101)</f>
        <v>0</v>
      </c>
      <c r="K102" s="44">
        <f t="shared" ref="K102:R102" si="30">SUM(K98:K101)</f>
        <v>0</v>
      </c>
      <c r="L102" s="44">
        <f t="shared" si="30"/>
        <v>0</v>
      </c>
      <c r="M102" s="44">
        <f t="shared" si="30"/>
        <v>0</v>
      </c>
      <c r="N102" s="44">
        <f t="shared" si="30"/>
        <v>72864.460000000006</v>
      </c>
      <c r="O102" s="44">
        <f t="shared" si="30"/>
        <v>781897.58</v>
      </c>
      <c r="P102" s="44">
        <f t="shared" si="30"/>
        <v>73721.929999999993</v>
      </c>
      <c r="Q102" s="44">
        <f t="shared" si="30"/>
        <v>1646157.27</v>
      </c>
      <c r="R102" s="44">
        <f t="shared" si="30"/>
        <v>29445.15</v>
      </c>
      <c r="AC102" s="45"/>
    </row>
    <row r="103" spans="1:34" x14ac:dyDescent="0.25">
      <c r="I103" s="46"/>
      <c r="J103" s="21"/>
      <c r="K103" s="47"/>
      <c r="L103" s="21"/>
      <c r="M103" s="21"/>
      <c r="N103" s="21"/>
      <c r="O103" s="21"/>
      <c r="P103" s="21"/>
      <c r="Q103" s="21"/>
      <c r="R103" s="21"/>
      <c r="AC103" s="2"/>
      <c r="AH103" s="2"/>
    </row>
    <row r="104" spans="1:34" x14ac:dyDescent="0.25">
      <c r="I104" s="46"/>
      <c r="J104" s="21"/>
      <c r="K104" s="21"/>
      <c r="L104" s="38"/>
      <c r="M104" s="21"/>
      <c r="N104" s="21"/>
      <c r="O104" s="21"/>
      <c r="P104" s="21"/>
      <c r="Q104" s="21"/>
      <c r="R104" s="21"/>
    </row>
    <row r="105" spans="1:34" x14ac:dyDescent="0.25">
      <c r="I105" s="15"/>
    </row>
    <row r="114" spans="1:36" x14ac:dyDescent="0.25">
      <c r="A114" s="3" t="s">
        <v>48</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9" t="s">
        <v>26</v>
      </c>
      <c r="AB114" s="19" t="s">
        <v>27</v>
      </c>
      <c r="AC114" s="6" t="s">
        <v>28</v>
      </c>
      <c r="AD114" s="6" t="s">
        <v>29</v>
      </c>
      <c r="AE114" s="19" t="s">
        <v>30</v>
      </c>
      <c r="AF114" s="19" t="s">
        <v>31</v>
      </c>
      <c r="AG114" s="6" t="s">
        <v>32</v>
      </c>
      <c r="AH114" s="6" t="s">
        <v>33</v>
      </c>
      <c r="AI114" s="19" t="s">
        <v>34</v>
      </c>
      <c r="AJ114" s="19" t="s">
        <v>35</v>
      </c>
    </row>
    <row r="115" spans="1:36" x14ac:dyDescent="0.25">
      <c r="A115" t="s">
        <v>44</v>
      </c>
      <c r="B115" s="2">
        <f>SUM($B$116:B116)</f>
        <v>18934.4462611288</v>
      </c>
      <c r="C115" s="2">
        <f>SUM($B$116:C116)</f>
        <v>37847.560954774657</v>
      </c>
      <c r="D115" s="2">
        <f>SUM($B$116:D116)</f>
        <v>161413.24361992755</v>
      </c>
      <c r="E115" s="2">
        <f>SUM($B$116:E116)</f>
        <v>353066.13918220554</v>
      </c>
      <c r="F115" s="2">
        <f>SUM($B$116:F116)</f>
        <v>574980.01825431688</v>
      </c>
      <c r="G115" s="2">
        <f>SUM($B$116:G116)</f>
        <v>993687.28047210746</v>
      </c>
      <c r="H115" s="2">
        <f>SUM($B$116:H116)</f>
        <v>1469133.8867708356</v>
      </c>
      <c r="I115" s="2">
        <f>SUM($B$116:I116)</f>
        <v>1967276.2307019387</v>
      </c>
      <c r="J115" s="2">
        <f>SUM($B$116:J116)</f>
        <v>2525940.5416527083</v>
      </c>
      <c r="K115" s="2">
        <f>SUM($B$116:K116)</f>
        <v>3331348.2566067348</v>
      </c>
      <c r="L115" s="2">
        <f>SUM($B$116:L116)</f>
        <v>4208625.8073966159</v>
      </c>
      <c r="M115" s="2">
        <f>SUM($B$116:M116)</f>
        <v>5085903.3581864964</v>
      </c>
      <c r="N115" s="2">
        <f>SUM($B$116:N116)</f>
        <v>6123018.3581864964</v>
      </c>
      <c r="O115" s="2">
        <f>SUM($B$116:O116)</f>
        <v>7160131.3581864964</v>
      </c>
      <c r="P115" s="2">
        <f>SUM($B$116:P116)</f>
        <v>8197244.3581864964</v>
      </c>
      <c r="Q115" s="2">
        <f>SUM($B$116:Q116)</f>
        <v>9234357.3581864964</v>
      </c>
      <c r="R115" s="2">
        <f>SUM($B$116:R116)</f>
        <v>10271470.358186496</v>
      </c>
      <c r="S115" s="2">
        <f>SUM($B$116:S116)</f>
        <v>11308583.358186496</v>
      </c>
      <c r="T115" s="2">
        <f>SUM($B$116:T116)</f>
        <v>12345696.358186496</v>
      </c>
      <c r="U115" s="2">
        <f>SUM($B$116:U116)</f>
        <v>13382809.358186496</v>
      </c>
      <c r="V115" s="2">
        <f>SUM($B$116:V116)</f>
        <v>14419922.358186496</v>
      </c>
      <c r="W115" s="2">
        <f>SUM($B$116:W116)</f>
        <v>15457035.358186496</v>
      </c>
      <c r="X115" s="2">
        <f>SUM($B$116:X116)</f>
        <v>16494148.358186496</v>
      </c>
      <c r="Y115" s="2">
        <f>SUM($B$116:Y116)</f>
        <v>17531261.358186498</v>
      </c>
      <c r="Z115" s="2">
        <f>SUM($B$116:Z116)</f>
        <v>18568374.358186498</v>
      </c>
      <c r="AA115" s="2">
        <f>SUM($B$116:AA116)</f>
        <v>19605487.358186498</v>
      </c>
      <c r="AB115" s="2">
        <f>SUM($B$116:AB116)</f>
        <v>20642600.358186498</v>
      </c>
      <c r="AC115" s="2">
        <f>SUM($B$116:AC116)</f>
        <v>21679713.358186498</v>
      </c>
      <c r="AD115" s="2">
        <f>SUM($B$116:AD116)</f>
        <v>22716826.358186498</v>
      </c>
      <c r="AE115" s="2">
        <f>SUM($B$116:AE116)</f>
        <v>23753939.358186498</v>
      </c>
      <c r="AF115" s="2">
        <f>SUM($B$116:AF116)</f>
        <v>24791052.358186498</v>
      </c>
      <c r="AG115" s="2">
        <f>SUM($B$116:AG116)</f>
        <v>24927226.78398075</v>
      </c>
      <c r="AH115" s="2">
        <f>SUM($B$116:AH116)</f>
        <v>25063401.209775001</v>
      </c>
      <c r="AI115" s="2">
        <f>SUM($B$116:AI116)</f>
        <v>25199575.635569252</v>
      </c>
      <c r="AJ115" s="2">
        <f>SUM($B$116:AJ116)</f>
        <v>25335750.061363503</v>
      </c>
    </row>
    <row r="116" spans="1:36" x14ac:dyDescent="0.25">
      <c r="A116" t="s">
        <v>45</v>
      </c>
      <c r="B116" s="10">
        <v>18934.4462611288</v>
      </c>
      <c r="C116" s="8">
        <v>18913.114693645854</v>
      </c>
      <c r="D116" s="8">
        <v>123565.68266515291</v>
      </c>
      <c r="E116" s="8">
        <v>191652.89556227799</v>
      </c>
      <c r="F116" s="8">
        <v>221913.87907211133</v>
      </c>
      <c r="G116" s="8">
        <v>418707.26221779053</v>
      </c>
      <c r="H116" s="8">
        <v>475446.60629872803</v>
      </c>
      <c r="I116" s="8">
        <v>498142.34393110307</v>
      </c>
      <c r="J116" s="8">
        <v>558664.31095076981</v>
      </c>
      <c r="K116" s="8">
        <v>805407.71495402663</v>
      </c>
      <c r="L116" s="8">
        <v>877277.55078988068</v>
      </c>
      <c r="M116" s="8">
        <v>877277.55078988068</v>
      </c>
      <c r="N116" s="8">
        <v>1037115</v>
      </c>
      <c r="O116" s="8">
        <v>1037113</v>
      </c>
      <c r="P116" s="8">
        <v>1037113</v>
      </c>
      <c r="Q116" s="8">
        <v>1037113</v>
      </c>
      <c r="R116" s="8">
        <v>1037113</v>
      </c>
      <c r="S116" s="8">
        <v>1037113</v>
      </c>
      <c r="T116" s="8">
        <v>1037113</v>
      </c>
      <c r="U116" s="8">
        <v>1037113</v>
      </c>
      <c r="V116" s="8">
        <v>1037113</v>
      </c>
      <c r="W116" s="8">
        <v>1037113</v>
      </c>
      <c r="X116" s="8">
        <v>1037113</v>
      </c>
      <c r="Y116" s="8">
        <v>1037113</v>
      </c>
      <c r="Z116" s="8">
        <v>1037113</v>
      </c>
      <c r="AA116" s="8">
        <v>1037113</v>
      </c>
      <c r="AB116" s="8">
        <v>1037113</v>
      </c>
      <c r="AC116" s="8">
        <v>1037113</v>
      </c>
      <c r="AD116" s="8">
        <v>1037113</v>
      </c>
      <c r="AE116" s="8">
        <v>1037113</v>
      </c>
      <c r="AF116" s="8">
        <v>1037113</v>
      </c>
      <c r="AG116" s="8">
        <v>136174.42579425016</v>
      </c>
      <c r="AH116" s="8">
        <v>136174.42579425016</v>
      </c>
      <c r="AI116" s="8">
        <v>136174.42579425016</v>
      </c>
      <c r="AJ116" s="8">
        <v>136174.42579425001</v>
      </c>
    </row>
    <row r="117" spans="1:36" x14ac:dyDescent="0.25">
      <c r="A117" t="s">
        <v>46</v>
      </c>
      <c r="B117" s="2">
        <f>SUM($B118:B118)</f>
        <v>0</v>
      </c>
      <c r="C117" s="13">
        <f>SUM($B118:C118)</f>
        <v>0</v>
      </c>
      <c r="D117" s="13">
        <f>SUM($B118:D118)</f>
        <v>222942.19</v>
      </c>
      <c r="E117" s="13">
        <f>SUM($B118:E118)</f>
        <v>233141.15</v>
      </c>
      <c r="F117" s="13">
        <f>SUM($B118:F118)</f>
        <v>240779.15</v>
      </c>
      <c r="G117" s="13">
        <f>SUM($B118:G118)</f>
        <v>256066.94999999998</v>
      </c>
      <c r="H117" s="13">
        <f>SUM($B118:H118)</f>
        <v>317236</v>
      </c>
      <c r="I117" s="13">
        <f>SUM($B118:I118)</f>
        <v>346652.92</v>
      </c>
      <c r="J117" s="13">
        <f>SUM($B118:J118)</f>
        <v>393251.51</v>
      </c>
      <c r="K117" s="13">
        <f>SUM($B118:K118)</f>
        <v>1084981.7</v>
      </c>
      <c r="L117" s="13">
        <f>SUM($B118:L118)</f>
        <v>1134493.7</v>
      </c>
      <c r="M117" s="13">
        <f>SUM($B118:M118)</f>
        <v>1265968.7</v>
      </c>
      <c r="N117" s="13">
        <f>SUM($B118:N118)</f>
        <v>1332367.7</v>
      </c>
      <c r="O117" s="13">
        <f>SUM($B118:O118)</f>
        <v>1551669.25</v>
      </c>
      <c r="P117" s="13">
        <f>SUM($B118:P118)</f>
        <v>1713080.4</v>
      </c>
      <c r="Q117" s="13">
        <f>SUM($B118:Q118)</f>
        <v>1713080.4</v>
      </c>
      <c r="R117" s="13">
        <f>SUM($B118:R118)</f>
        <v>1713080.4</v>
      </c>
      <c r="S117" s="13">
        <f>SUM($B118:S118)</f>
        <v>1713080.4</v>
      </c>
      <c r="T117" s="13">
        <f>SUM($B118:T118)</f>
        <v>1713080.4</v>
      </c>
      <c r="U117" s="13">
        <f>SUM($B118:U118)</f>
        <v>1713080.4</v>
      </c>
      <c r="V117" s="13">
        <f>SUM($B118:V118)</f>
        <v>1713080.4</v>
      </c>
      <c r="W117" s="13">
        <f>SUM($B118:W118)</f>
        <v>1713080.4</v>
      </c>
      <c r="X117" s="13">
        <f>SUM($B118:X118)</f>
        <v>1713080.4</v>
      </c>
      <c r="Y117" s="13">
        <f>SUM($B118:Y118)</f>
        <v>1713080.4</v>
      </c>
      <c r="Z117" s="13">
        <f>SUM($B118:Z118)</f>
        <v>1713080.4</v>
      </c>
      <c r="AA117" s="13">
        <f>SUM($B118:AA118)</f>
        <v>1713080.4</v>
      </c>
      <c r="AB117" s="13">
        <f>SUM($B118:AB118)</f>
        <v>1713080.4</v>
      </c>
      <c r="AC117" s="13">
        <f>SUM($B118:AC118)</f>
        <v>1713080.4</v>
      </c>
      <c r="AD117" s="13">
        <f>SUM($B118:AD118)</f>
        <v>1713080.4</v>
      </c>
      <c r="AE117" s="13">
        <f>SUM($B118:AE118)</f>
        <v>1713080.4</v>
      </c>
      <c r="AF117" s="13">
        <f>SUM($B118:AF118)</f>
        <v>1713080.4</v>
      </c>
      <c r="AG117" s="13">
        <f>SUM($B118:AG118)</f>
        <v>1713080.4</v>
      </c>
      <c r="AH117" s="13">
        <f>SUM($B118:AH118)</f>
        <v>1713080.4</v>
      </c>
      <c r="AI117" s="13">
        <f>SUM($B118:AI118)</f>
        <v>1713080.4</v>
      </c>
      <c r="AJ117" s="13">
        <f>SUM($B118:AJ118)</f>
        <v>1713080.4</v>
      </c>
    </row>
    <row r="118" spans="1:36" x14ac:dyDescent="0.25">
      <c r="A118" s="12" t="s">
        <v>47</v>
      </c>
      <c r="B118" s="10">
        <v>0</v>
      </c>
      <c r="C118" s="13">
        <v>0</v>
      </c>
      <c r="D118" s="13">
        <v>222942.19</v>
      </c>
      <c r="E118" s="13">
        <v>10198.959999999999</v>
      </c>
      <c r="F118" s="13">
        <v>7638</v>
      </c>
      <c r="G118" s="13">
        <v>15287.8</v>
      </c>
      <c r="H118" s="13">
        <v>61169.05</v>
      </c>
      <c r="I118" s="13">
        <v>29416.92</v>
      </c>
      <c r="J118" s="13">
        <v>46598.59</v>
      </c>
      <c r="K118" s="13">
        <v>691730.19</v>
      </c>
      <c r="L118" s="13">
        <v>49512</v>
      </c>
      <c r="M118" s="13">
        <v>131475</v>
      </c>
      <c r="N118" s="13">
        <v>66399</v>
      </c>
      <c r="O118" s="13">
        <v>219301.55</v>
      </c>
      <c r="P118" s="13">
        <v>161411.15</v>
      </c>
      <c r="Q118" s="13"/>
      <c r="R118" s="13"/>
      <c r="S118" s="13"/>
      <c r="T118" s="13"/>
      <c r="U118" s="13"/>
      <c r="V118" s="13"/>
      <c r="W118" s="13"/>
      <c r="X118" s="13"/>
      <c r="Y118" s="13"/>
      <c r="Z118" s="13"/>
      <c r="AA118" s="13"/>
      <c r="AB118" s="13"/>
      <c r="AC118" s="13"/>
      <c r="AD118" s="13"/>
      <c r="AE118" s="13"/>
      <c r="AF118" s="13"/>
      <c r="AG118" s="13"/>
      <c r="AH118" s="13"/>
      <c r="AI118" s="13"/>
      <c r="AJ118" s="13"/>
    </row>
    <row r="121" spans="1:36" x14ac:dyDescent="0.25">
      <c r="I121" s="15"/>
      <c r="AJ121" s="15"/>
    </row>
    <row r="122" spans="1:36" x14ac:dyDescent="0.25">
      <c r="G122" s="2"/>
      <c r="H122" s="10"/>
      <c r="I122" s="15"/>
    </row>
    <row r="123" spans="1:36" x14ac:dyDescent="0.25">
      <c r="I123" s="15"/>
      <c r="N123" s="2"/>
      <c r="AJ123" s="15"/>
    </row>
    <row r="124" spans="1:36" x14ac:dyDescent="0.25">
      <c r="N124" s="15"/>
    </row>
    <row r="126" spans="1:36" x14ac:dyDescent="0.25">
      <c r="H126" s="2"/>
    </row>
    <row r="130" spans="7:24" x14ac:dyDescent="0.25">
      <c r="X130" s="2"/>
    </row>
    <row r="144" spans="7:24" x14ac:dyDescent="0.25">
      <c r="G144" s="2"/>
      <c r="H144" s="15"/>
    </row>
    <row r="147" spans="1:36" x14ac:dyDescent="0.25">
      <c r="A147" s="3" t="s">
        <v>49</v>
      </c>
      <c r="B147" s="6" t="s">
        <v>1</v>
      </c>
      <c r="C147" s="6" t="s">
        <v>2</v>
      </c>
      <c r="D147" s="6" t="s">
        <v>3</v>
      </c>
      <c r="E147" s="6" t="s">
        <v>4</v>
      </c>
      <c r="F147" s="6" t="s">
        <v>5</v>
      </c>
      <c r="G147" s="6" t="s">
        <v>6</v>
      </c>
      <c r="H147" s="6" t="s">
        <v>7</v>
      </c>
      <c r="I147" s="6" t="s">
        <v>8</v>
      </c>
      <c r="J147" s="6" t="s">
        <v>9</v>
      </c>
      <c r="K147" s="6" t="s">
        <v>10</v>
      </c>
      <c r="L147" s="6" t="s">
        <v>11</v>
      </c>
      <c r="M147" s="6" t="s">
        <v>12</v>
      </c>
      <c r="N147" s="6" t="s">
        <v>13</v>
      </c>
      <c r="O147" s="6" t="s">
        <v>14</v>
      </c>
      <c r="P147" s="6" t="s">
        <v>15</v>
      </c>
      <c r="Q147" s="6" t="s">
        <v>16</v>
      </c>
      <c r="R147" s="6" t="s">
        <v>13</v>
      </c>
      <c r="S147" s="6" t="s">
        <v>14</v>
      </c>
      <c r="T147" s="6" t="s">
        <v>15</v>
      </c>
      <c r="U147" s="6" t="s">
        <v>16</v>
      </c>
      <c r="V147" s="6" t="s">
        <v>17</v>
      </c>
      <c r="W147" s="6" t="s">
        <v>18</v>
      </c>
      <c r="X147" s="6" t="s">
        <v>19</v>
      </c>
      <c r="Y147" s="6" t="s">
        <v>20</v>
      </c>
      <c r="Z147" s="6" t="s">
        <v>21</v>
      </c>
      <c r="AA147" s="19" t="s">
        <v>22</v>
      </c>
      <c r="AB147" s="19" t="s">
        <v>23</v>
      </c>
      <c r="AC147" s="6" t="s">
        <v>28</v>
      </c>
      <c r="AD147" s="6" t="s">
        <v>29</v>
      </c>
      <c r="AE147" s="19" t="s">
        <v>30</v>
      </c>
      <c r="AF147" s="19" t="s">
        <v>31</v>
      </c>
      <c r="AG147" s="6" t="s">
        <v>32</v>
      </c>
      <c r="AH147" s="6" t="s">
        <v>33</v>
      </c>
      <c r="AI147" s="19" t="s">
        <v>34</v>
      </c>
      <c r="AJ147" s="19" t="s">
        <v>35</v>
      </c>
    </row>
    <row r="148" spans="1:36" x14ac:dyDescent="0.25">
      <c r="A148" t="s">
        <v>44</v>
      </c>
      <c r="B148" s="2">
        <f>SUM($B$149:B149)</f>
        <v>18934.4462611288</v>
      </c>
      <c r="C148" s="2">
        <f>SUM($B$149:C149)</f>
        <v>37847.560954774657</v>
      </c>
      <c r="D148" s="2">
        <f>SUM($B$149:D149)</f>
        <v>161413.24361992755</v>
      </c>
      <c r="E148" s="2">
        <f>SUM($B$149:E149)</f>
        <v>353066.13918220554</v>
      </c>
      <c r="F148" s="2">
        <f>SUM($B$149:F149)</f>
        <v>574980.01825431688</v>
      </c>
      <c r="G148" s="2">
        <f>SUM($B$149:G149)</f>
        <v>993687.28047210746</v>
      </c>
      <c r="H148" s="2">
        <f>SUM($B$149:H149)</f>
        <v>2859148.8867708351</v>
      </c>
      <c r="I148" s="2">
        <f>SUM($B$149:I149)</f>
        <v>3482291.2307019383</v>
      </c>
      <c r="J148" s="2">
        <f>SUM($B$149:J149)</f>
        <v>5040955.5416527083</v>
      </c>
      <c r="K148" s="2">
        <f>SUM($B$149:K149)</f>
        <v>8046363.2566067353</v>
      </c>
      <c r="L148" s="2">
        <f>SUM($B$149:L149)</f>
        <v>11123640.807396617</v>
      </c>
      <c r="M148" s="2">
        <f>SUM($B$149:M149)</f>
        <v>14360918.358186498</v>
      </c>
      <c r="N148" s="2">
        <f>SUM($B$149:N149)</f>
        <v>19993881.494376197</v>
      </c>
      <c r="O148" s="2">
        <f>SUM($B$149:O149)</f>
        <v>30357294.196396399</v>
      </c>
      <c r="P148" s="2">
        <f>SUM($B$149:P149)</f>
        <v>39770706.898416601</v>
      </c>
      <c r="Q148" s="2">
        <f>SUM($B$149:Q149)</f>
        <v>49134119.600436807</v>
      </c>
      <c r="R148" s="2">
        <f>SUM($B$149:R149)</f>
        <v>58397532.302457005</v>
      </c>
      <c r="S148" s="2">
        <f>SUM($B$149:S149)</f>
        <v>67910945.004477203</v>
      </c>
      <c r="T148" s="2">
        <f>SUM($B$149:T149)</f>
        <v>77424357.706497401</v>
      </c>
      <c r="U148" s="2">
        <f>SUM($B$149:U149)</f>
        <v>86937770.408517599</v>
      </c>
      <c r="V148" s="2">
        <f>SUM($B$149:V149)</f>
        <v>96451183.110537797</v>
      </c>
      <c r="W148" s="2">
        <f>SUM($B$149:W149)</f>
        <v>105964595.812558</v>
      </c>
      <c r="X148" s="2">
        <f>SUM($B$149:X149)</f>
        <v>115478008.51457819</v>
      </c>
      <c r="Y148" s="2">
        <f>SUM($B$149:Y149)</f>
        <v>125041421.21659839</v>
      </c>
      <c r="Z148" s="2">
        <f>SUM($B$149:Z149)</f>
        <v>134604833.91861859</v>
      </c>
      <c r="AA148" s="2">
        <f>SUM($B$149:AA149)</f>
        <v>144268246.62063879</v>
      </c>
      <c r="AB148" s="2">
        <f>SUM($B$149:AB149)</f>
        <v>153931659.32265899</v>
      </c>
      <c r="AC148" s="2">
        <f>SUM($B$149:AC149)</f>
        <v>163495072.02467918</v>
      </c>
      <c r="AD148" s="2">
        <f>SUM($B$149:AD149)</f>
        <v>173008484.72669938</v>
      </c>
      <c r="AE148" s="2">
        <f>SUM($B$149:AE149)</f>
        <v>182421897.42871958</v>
      </c>
      <c r="AF148" s="2">
        <f>SUM($B$149:AF149)</f>
        <v>191070154.99455008</v>
      </c>
      <c r="AG148" s="2">
        <f>SUM($B$149:AG149)</f>
        <v>194486003.18092829</v>
      </c>
      <c r="AH148" s="2">
        <f>SUM($B$149:AH149)</f>
        <v>197701851.3673065</v>
      </c>
      <c r="AI148" s="2">
        <f>SUM($B$149:AI149)</f>
        <v>200251655.88400984</v>
      </c>
      <c r="AJ148" s="2">
        <f>SUM($B$149:AJ149)</f>
        <v>202636014.73555061</v>
      </c>
    </row>
    <row r="149" spans="1:36" x14ac:dyDescent="0.25">
      <c r="A149" t="s">
        <v>45</v>
      </c>
      <c r="B149" s="10">
        <f>SUM(B5,B33, B63, B94, B116)</f>
        <v>18934.4462611288</v>
      </c>
      <c r="C149" s="10">
        <f t="shared" ref="C149:AJ149" si="31">SUM(C5,C33, C63, C94, C116)</f>
        <v>18913.114693645854</v>
      </c>
      <c r="D149" s="10">
        <f t="shared" si="31"/>
        <v>123565.68266515291</v>
      </c>
      <c r="E149" s="10">
        <f t="shared" si="31"/>
        <v>191652.89556227799</v>
      </c>
      <c r="F149" s="10">
        <f t="shared" si="31"/>
        <v>221913.87907211133</v>
      </c>
      <c r="G149" s="10">
        <f t="shared" si="31"/>
        <v>418707.26221779053</v>
      </c>
      <c r="H149" s="10">
        <f t="shared" si="31"/>
        <v>1865461.6062987279</v>
      </c>
      <c r="I149" s="10">
        <f t="shared" si="31"/>
        <v>623142.34393110313</v>
      </c>
      <c r="J149" s="10">
        <f t="shared" si="31"/>
        <v>1558664.3109507698</v>
      </c>
      <c r="K149" s="10">
        <f t="shared" si="31"/>
        <v>3005407.7149540265</v>
      </c>
      <c r="L149" s="10">
        <f t="shared" si="31"/>
        <v>3077277.5507898806</v>
      </c>
      <c r="M149" s="10">
        <f t="shared" si="31"/>
        <v>3237277.5507898806</v>
      </c>
      <c r="N149" s="10">
        <f t="shared" si="31"/>
        <v>5632963.1361896992</v>
      </c>
      <c r="O149" s="10">
        <f t="shared" si="31"/>
        <v>10363412.702020202</v>
      </c>
      <c r="P149" s="10">
        <f t="shared" si="31"/>
        <v>9413412.7020202018</v>
      </c>
      <c r="Q149" s="10">
        <f t="shared" si="31"/>
        <v>9363412.7020202018</v>
      </c>
      <c r="R149" s="10">
        <f t="shared" si="31"/>
        <v>9263412.7020202018</v>
      </c>
      <c r="S149" s="10">
        <f t="shared" si="31"/>
        <v>9513412.7020202018</v>
      </c>
      <c r="T149" s="10">
        <f t="shared" si="31"/>
        <v>9513412.7020202018</v>
      </c>
      <c r="U149" s="10">
        <f t="shared" si="31"/>
        <v>9513412.7020202018</v>
      </c>
      <c r="V149" s="10">
        <f t="shared" si="31"/>
        <v>9513412.7020202018</v>
      </c>
      <c r="W149" s="10">
        <f t="shared" si="31"/>
        <v>9513412.7020202018</v>
      </c>
      <c r="X149" s="10">
        <f t="shared" si="31"/>
        <v>9513412.7020202018</v>
      </c>
      <c r="Y149" s="10">
        <f t="shared" si="31"/>
        <v>9563412.7020202018</v>
      </c>
      <c r="Z149" s="10">
        <f t="shared" si="31"/>
        <v>9563412.7020202018</v>
      </c>
      <c r="AA149" s="10">
        <f t="shared" si="31"/>
        <v>9663412.7020202018</v>
      </c>
      <c r="AB149" s="10">
        <f t="shared" si="31"/>
        <v>9663412.7020202018</v>
      </c>
      <c r="AC149" s="10">
        <f t="shared" si="31"/>
        <v>9563412.7020202018</v>
      </c>
      <c r="AD149" s="10">
        <f t="shared" si="31"/>
        <v>9513412.7020202018</v>
      </c>
      <c r="AE149" s="10">
        <f t="shared" si="31"/>
        <v>9413412.7020202018</v>
      </c>
      <c r="AF149" s="10">
        <f t="shared" si="31"/>
        <v>8648257.5658305027</v>
      </c>
      <c r="AG149" s="10">
        <f t="shared" si="31"/>
        <v>3415848.186378201</v>
      </c>
      <c r="AH149" s="10">
        <f t="shared" si="31"/>
        <v>3215848.186378201</v>
      </c>
      <c r="AI149" s="10">
        <f t="shared" si="31"/>
        <v>2549804.5167033412</v>
      </c>
      <c r="AJ149" s="10">
        <f t="shared" si="31"/>
        <v>2384358.8515407708</v>
      </c>
    </row>
    <row r="150" spans="1:36" x14ac:dyDescent="0.25">
      <c r="A150" t="s">
        <v>46</v>
      </c>
      <c r="B150" s="2">
        <f>SUM($B151:B151)</f>
        <v>0</v>
      </c>
      <c r="C150" s="13">
        <f t="shared" ref="C150:AJ150" si="32">C6+C34+C117</f>
        <v>0</v>
      </c>
      <c r="D150" s="13">
        <f t="shared" si="32"/>
        <v>274138.69</v>
      </c>
      <c r="E150" s="13">
        <f t="shared" si="32"/>
        <v>1630136.5599999998</v>
      </c>
      <c r="F150" s="13">
        <f t="shared" si="32"/>
        <v>2069610.5099999998</v>
      </c>
      <c r="G150" s="13">
        <f t="shared" si="32"/>
        <v>6125089.8799999999</v>
      </c>
      <c r="H150" s="13">
        <f t="shared" si="32"/>
        <v>7206271.9299999997</v>
      </c>
      <c r="I150" s="13">
        <f t="shared" si="32"/>
        <v>8249729</v>
      </c>
      <c r="J150" s="13">
        <f t="shared" si="32"/>
        <v>8337416.5599999996</v>
      </c>
      <c r="K150" s="13">
        <f t="shared" si="32"/>
        <v>12423148.85</v>
      </c>
      <c r="L150" s="13">
        <f t="shared" si="32"/>
        <v>13357397.109999999</v>
      </c>
      <c r="M150" s="13">
        <f t="shared" si="32"/>
        <v>16041167.66</v>
      </c>
      <c r="N150" s="13">
        <f t="shared" si="32"/>
        <v>16544013.24</v>
      </c>
      <c r="O150" s="13">
        <f t="shared" si="32"/>
        <v>18803902.850000001</v>
      </c>
      <c r="P150" s="13">
        <f t="shared" si="32"/>
        <v>21331656.969999999</v>
      </c>
      <c r="Q150" s="13">
        <f t="shared" si="32"/>
        <v>21331656.969999999</v>
      </c>
      <c r="R150" s="13">
        <f t="shared" si="32"/>
        <v>21331656.969999999</v>
      </c>
      <c r="S150" s="13">
        <f t="shared" si="32"/>
        <v>21331656.969999999</v>
      </c>
      <c r="T150" s="13">
        <f t="shared" si="32"/>
        <v>21331656.969999999</v>
      </c>
      <c r="U150" s="13">
        <f t="shared" si="32"/>
        <v>21331656.969999999</v>
      </c>
      <c r="V150" s="13">
        <f t="shared" si="32"/>
        <v>21331656.969999999</v>
      </c>
      <c r="W150" s="13">
        <f t="shared" si="32"/>
        <v>21331656.969999999</v>
      </c>
      <c r="X150" s="13">
        <f t="shared" si="32"/>
        <v>21331656.969999999</v>
      </c>
      <c r="Y150" s="13">
        <f t="shared" si="32"/>
        <v>21331656.969999999</v>
      </c>
      <c r="Z150" s="13">
        <f t="shared" si="32"/>
        <v>21331656.969999999</v>
      </c>
      <c r="AA150" s="13">
        <f t="shared" si="32"/>
        <v>21331656.969999999</v>
      </c>
      <c r="AB150" s="13">
        <f t="shared" si="32"/>
        <v>21331656.969999999</v>
      </c>
      <c r="AC150" s="13">
        <f t="shared" si="32"/>
        <v>21331656.969999999</v>
      </c>
      <c r="AD150" s="13">
        <f t="shared" si="32"/>
        <v>21331656.969999999</v>
      </c>
      <c r="AE150" s="13">
        <f t="shared" si="32"/>
        <v>21331656.969999999</v>
      </c>
      <c r="AF150" s="13">
        <f t="shared" si="32"/>
        <v>21331656.969999999</v>
      </c>
      <c r="AG150" s="13">
        <f t="shared" si="32"/>
        <v>21331656.969999999</v>
      </c>
      <c r="AH150" s="13">
        <f t="shared" si="32"/>
        <v>21331656.969999999</v>
      </c>
      <c r="AI150" s="13">
        <f t="shared" si="32"/>
        <v>21331656.969999999</v>
      </c>
      <c r="AJ150" s="13">
        <f t="shared" si="32"/>
        <v>21331656.969999999</v>
      </c>
    </row>
    <row r="151" spans="1:36" x14ac:dyDescent="0.25">
      <c r="A151" s="12" t="s">
        <v>47</v>
      </c>
      <c r="B151" s="7">
        <v>0</v>
      </c>
      <c r="C151" s="9">
        <f>SUM(C118,C96,C65,C35,C7)</f>
        <v>0</v>
      </c>
      <c r="D151" s="9">
        <f>SUM(D118,D96,D65,D35,D7)</f>
        <v>274138.69</v>
      </c>
      <c r="E151" s="9">
        <f>SUM(E118,E96,E65,E35,E7)</f>
        <v>1355997.8699999999</v>
      </c>
      <c r="F151" s="9">
        <f t="shared" ref="F151:AJ151" si="33">SUM(F118,F96,F65,F35,F7)</f>
        <v>439473.95</v>
      </c>
      <c r="G151" s="9">
        <f t="shared" si="33"/>
        <v>4055479.3699999996</v>
      </c>
      <c r="H151" s="9">
        <f t="shared" si="33"/>
        <v>1081182.05</v>
      </c>
      <c r="I151" s="9">
        <f t="shared" si="33"/>
        <v>1043457.0700000001</v>
      </c>
      <c r="J151" s="9">
        <f t="shared" si="33"/>
        <v>87687.56</v>
      </c>
      <c r="K151" s="9">
        <f t="shared" si="33"/>
        <v>4085732.29</v>
      </c>
      <c r="L151" s="9">
        <f t="shared" si="33"/>
        <v>934248.26</v>
      </c>
      <c r="M151" s="9">
        <f t="shared" si="33"/>
        <v>2683770.5499999998</v>
      </c>
      <c r="N151" s="9">
        <f t="shared" si="33"/>
        <v>502845.58</v>
      </c>
      <c r="O151" s="9">
        <f t="shared" si="33"/>
        <v>2259889.61</v>
      </c>
      <c r="P151" s="9">
        <f t="shared" si="33"/>
        <v>8448436.1300000008</v>
      </c>
      <c r="Q151" s="9">
        <f t="shared" si="33"/>
        <v>0</v>
      </c>
      <c r="R151" s="9">
        <f t="shared" si="33"/>
        <v>0</v>
      </c>
      <c r="S151" s="9">
        <f t="shared" si="33"/>
        <v>0</v>
      </c>
      <c r="T151" s="9">
        <f t="shared" si="33"/>
        <v>0</v>
      </c>
      <c r="U151" s="9">
        <f t="shared" si="33"/>
        <v>0</v>
      </c>
      <c r="V151" s="9">
        <f t="shared" si="33"/>
        <v>0</v>
      </c>
      <c r="W151" s="9">
        <f t="shared" si="33"/>
        <v>0</v>
      </c>
      <c r="X151" s="9">
        <f t="shared" si="33"/>
        <v>0</v>
      </c>
      <c r="Y151" s="9">
        <f t="shared" si="33"/>
        <v>0</v>
      </c>
      <c r="Z151" s="9">
        <f t="shared" si="33"/>
        <v>0</v>
      </c>
      <c r="AA151" s="9">
        <f t="shared" si="33"/>
        <v>0</v>
      </c>
      <c r="AB151" s="9">
        <f t="shared" si="33"/>
        <v>0</v>
      </c>
      <c r="AC151" s="9">
        <f t="shared" si="33"/>
        <v>0</v>
      </c>
      <c r="AD151" s="9">
        <f t="shared" si="33"/>
        <v>0</v>
      </c>
      <c r="AE151" s="9">
        <f t="shared" si="33"/>
        <v>0</v>
      </c>
      <c r="AF151" s="9">
        <f t="shared" si="33"/>
        <v>0</v>
      </c>
      <c r="AG151" s="9">
        <f t="shared" si="33"/>
        <v>0</v>
      </c>
      <c r="AH151" s="9">
        <f t="shared" si="33"/>
        <v>0</v>
      </c>
      <c r="AI151" s="9">
        <f t="shared" si="33"/>
        <v>0</v>
      </c>
      <c r="AJ151" s="9">
        <f t="shared" si="33"/>
        <v>0</v>
      </c>
    </row>
  </sheetData>
  <pageMargins left="0.25" right="0.25" top="0.75" bottom="0.75" header="0.3" footer="0.3"/>
  <pageSetup paperSize="5" scale="27" fitToHeight="0" orientation="landscape" r:id="rId1"/>
  <rowBreaks count="1" manualBreakCount="1">
    <brk id="1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3" ma:contentTypeDescription="Create a new document." ma:contentTypeScope="" ma:versionID="7b694e4b86f755a59de080a28417f3db">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90eba30117d80033a504717b16db164d"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4C7A5-88CC-4158-9411-8B35751A7669}">
  <ds:schemaRefs>
    <ds:schemaRef ds:uri="http://schemas.openxmlformats.org/package/2006/metadata/core-properties"/>
    <ds:schemaRef ds:uri="http://schemas.microsoft.com/office/2006/documentManagement/types"/>
    <ds:schemaRef ds:uri="2af2b31b-fcf0-44fb-a755-8016889d593d"/>
    <ds:schemaRef ds:uri="http://purl.org/dc/elements/1.1/"/>
    <ds:schemaRef ds:uri="http://schemas.microsoft.com/office/2006/metadata/properties"/>
    <ds:schemaRef ds:uri="d410191d-dd08-4971-b00a-0585ce489b21"/>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02B436EF-6720-4FCE-A687-4C2ACE8271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2023-10-20T18:46:54Z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